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f4c50299923ea34/Desktop/น้ำ/"/>
    </mc:Choice>
  </mc:AlternateContent>
  <xr:revisionPtr revIDLastSave="341" documentId="13_ncr:1_{4CDB0CFC-C55B-4BB9-A785-0161A3130BE6}" xr6:coauthVersionLast="47" xr6:coauthVersionMax="47" xr10:uidLastSave="{ADAE431B-B8B5-4583-AD8F-241C8B514672}"/>
  <bookViews>
    <workbookView xWindow="-108" yWindow="-108" windowWidth="23256" windowHeight="13896" xr2:uid="{31AED3E9-D741-44F9-934E-E2F0D4BD1D11}"/>
  </bookViews>
  <sheets>
    <sheet name="ข้อมูลการใช้น้ำ" sheetId="2" r:id="rId1"/>
    <sheet name="วิเคราะห์-เป้าหมาย" sheetId="5" r:id="rId2"/>
    <sheet name="จำนวนผู้ใช้บริการทั้งหมด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5" l="1"/>
  <c r="G6" i="5"/>
  <c r="G7" i="5"/>
  <c r="G8" i="5"/>
  <c r="G9" i="5"/>
  <c r="G10" i="5"/>
  <c r="G11" i="5"/>
  <c r="G12" i="5"/>
  <c r="G13" i="5"/>
  <c r="G14" i="5"/>
  <c r="G15" i="5"/>
  <c r="G4" i="5"/>
  <c r="C5" i="5"/>
  <c r="C6" i="5"/>
  <c r="C7" i="5"/>
  <c r="C8" i="5"/>
  <c r="C9" i="5"/>
  <c r="C10" i="5"/>
  <c r="C11" i="5"/>
  <c r="C12" i="5"/>
  <c r="C13" i="5"/>
  <c r="C14" i="5"/>
  <c r="C15" i="5"/>
  <c r="C4" i="5"/>
  <c r="H16" i="5"/>
  <c r="F16" i="5"/>
  <c r="D16" i="5"/>
  <c r="B16" i="5"/>
  <c r="J18" i="2"/>
  <c r="K18" i="2" s="1"/>
  <c r="J19" i="2"/>
  <c r="K19" i="2" s="1"/>
  <c r="C19" i="2"/>
  <c r="D19" i="2"/>
  <c r="F19" i="2"/>
  <c r="G19" i="2"/>
  <c r="H19" i="2"/>
  <c r="B19" i="2"/>
  <c r="C18" i="2"/>
  <c r="D18" i="2"/>
  <c r="F18" i="2"/>
  <c r="G18" i="2"/>
  <c r="H18" i="2"/>
  <c r="B18" i="2"/>
  <c r="C17" i="2"/>
  <c r="D17" i="2"/>
  <c r="F17" i="2"/>
  <c r="G17" i="2"/>
  <c r="J17" i="2" s="1"/>
  <c r="K17" i="2" s="1"/>
  <c r="H17" i="2"/>
  <c r="B17" i="2"/>
  <c r="C16" i="2"/>
  <c r="D16" i="2"/>
  <c r="F16" i="2"/>
  <c r="G16" i="2"/>
  <c r="J16" i="2" s="1"/>
  <c r="K16" i="2" s="1"/>
  <c r="H16" i="2"/>
  <c r="B16" i="2"/>
  <c r="H10" i="5"/>
  <c r="H11" i="5"/>
  <c r="H12" i="5"/>
  <c r="H13" i="5"/>
  <c r="H14" i="5"/>
  <c r="H15" i="5"/>
  <c r="D5" i="5"/>
  <c r="D6" i="5"/>
  <c r="D7" i="5"/>
  <c r="D8" i="5"/>
  <c r="D9" i="5"/>
  <c r="D4" i="5"/>
  <c r="B5" i="5"/>
  <c r="E5" i="5" s="1"/>
  <c r="B6" i="5"/>
  <c r="E6" i="5" s="1"/>
  <c r="B7" i="5"/>
  <c r="B8" i="5"/>
  <c r="B9" i="5"/>
  <c r="E9" i="5" s="1"/>
  <c r="B10" i="5"/>
  <c r="B11" i="5"/>
  <c r="B12" i="5"/>
  <c r="B13" i="5"/>
  <c r="B14" i="5"/>
  <c r="B15" i="5"/>
  <c r="B4" i="5"/>
  <c r="E7" i="5"/>
  <c r="J10" i="2"/>
  <c r="K10" i="2" s="1"/>
  <c r="J11" i="2"/>
  <c r="K11" i="2" s="1"/>
  <c r="J12" i="2"/>
  <c r="K12" i="2" s="1"/>
  <c r="J13" i="2"/>
  <c r="K13" i="2" s="1"/>
  <c r="J14" i="2"/>
  <c r="K14" i="2" s="1"/>
  <c r="J15" i="2"/>
  <c r="K15" i="2"/>
  <c r="J6" i="2"/>
  <c r="K6" i="2" s="1"/>
  <c r="J7" i="2"/>
  <c r="K7" i="2" s="1"/>
  <c r="J8" i="2"/>
  <c r="K8" i="2"/>
  <c r="J9" i="2"/>
  <c r="K9" i="2" s="1"/>
  <c r="I6" i="2"/>
  <c r="I7" i="2"/>
  <c r="I8" i="2"/>
  <c r="I9" i="2"/>
  <c r="G16" i="5" l="1"/>
  <c r="E8" i="5"/>
  <c r="E4" i="5"/>
  <c r="C16" i="5"/>
  <c r="J5" i="2"/>
  <c r="K5" i="2" s="1"/>
  <c r="J4" i="2"/>
  <c r="K4" i="2" s="1"/>
  <c r="I5" i="2"/>
  <c r="I4" i="2"/>
  <c r="E5" i="2"/>
  <c r="E6" i="2"/>
  <c r="E7" i="2"/>
  <c r="E8" i="2"/>
  <c r="E9" i="2"/>
  <c r="E10" i="2"/>
  <c r="E11" i="2"/>
  <c r="E12" i="2"/>
  <c r="E13" i="2"/>
  <c r="E14" i="2"/>
  <c r="E15" i="2"/>
  <c r="E4" i="2"/>
  <c r="I19" i="2" l="1"/>
  <c r="L19" i="2" s="1"/>
  <c r="M19" i="2" s="1"/>
  <c r="I18" i="2"/>
  <c r="L18" i="2" s="1"/>
  <c r="M18" i="2" s="1"/>
  <c r="I17" i="2"/>
  <c r="L17" i="2" s="1"/>
  <c r="M17" i="2" s="1"/>
  <c r="I16" i="2"/>
  <c r="L16" i="2" s="1"/>
  <c r="M16" i="2" s="1"/>
  <c r="I5" i="5"/>
  <c r="L6" i="2"/>
  <c r="M6" i="2" s="1"/>
  <c r="L7" i="2"/>
  <c r="M7" i="2" s="1"/>
  <c r="L8" i="2"/>
  <c r="M8" i="2" s="1"/>
  <c r="L9" i="2"/>
  <c r="M9" i="2" s="1"/>
  <c r="L10" i="2"/>
  <c r="M10" i="2" s="1"/>
  <c r="L11" i="2"/>
  <c r="M11" i="2" s="1"/>
  <c r="L12" i="2"/>
  <c r="M12" i="2" s="1"/>
  <c r="L13" i="2"/>
  <c r="M13" i="2" s="1"/>
  <c r="L14" i="2"/>
  <c r="M14" i="2" s="1"/>
  <c r="L15" i="2"/>
  <c r="M15" i="2" s="1"/>
  <c r="E19" i="2"/>
  <c r="E18" i="2"/>
  <c r="E17" i="2"/>
  <c r="E16" i="2"/>
  <c r="L4" i="2"/>
  <c r="M4" i="2" s="1"/>
  <c r="L5" i="2"/>
  <c r="M5" i="2" s="1"/>
  <c r="I4" i="5" l="1"/>
  <c r="I6" i="5"/>
  <c r="I7" i="5"/>
  <c r="I8" i="5"/>
  <c r="I9" i="5"/>
</calcChain>
</file>

<file path=xl/sharedStrings.xml><?xml version="1.0" encoding="utf-8"?>
<sst xmlns="http://schemas.openxmlformats.org/spreadsheetml/2006/main" count="153" uniqueCount="88">
  <si>
    <t>เดือน</t>
  </si>
  <si>
    <t>จำนวนคน</t>
  </si>
  <si>
    <t>ลบ.ม.</t>
  </si>
  <si>
    <t>ค่าน้ำ/เดือน (บาท)</t>
  </si>
  <si>
    <t>ลบ.ม./คน</t>
  </si>
  <si>
    <t>ร้อยละ</t>
  </si>
  <si>
    <t>ปริมาณการใช้น้ำที่ เพิ่มขึ้น/ลดลง</t>
  </si>
  <si>
    <t>ปริมาณการใช้น้ำปี 2568</t>
  </si>
  <si>
    <t>ปริมาณการใช้น้ำปี 2569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</si>
  <si>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</si>
  <si>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</si>
  <si>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</si>
  <si>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</si>
  <si>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</si>
  <si>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</si>
  <si>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</si>
  <si>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</si>
  <si>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</si>
  <si>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</si>
  <si>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</si>
  <si>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</si>
  <si>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สรุปปริมาณการใช้น้ำ</t>
  </si>
  <si>
    <t>หน่วย : ลบ.ม.</t>
  </si>
  <si>
    <t>ค่าเป้าหมาย</t>
  </si>
  <si>
    <t>ปี 2568</t>
  </si>
  <si>
    <t>ปี 2569</t>
  </si>
  <si>
    <t>การบรรลุเป้าหมาย</t>
  </si>
  <si>
    <t>หน่วย : ลบ.ม./คน</t>
  </si>
  <si>
    <t>บันทึกจำนวนผู้ใช้บริการทั้งหมด</t>
  </si>
  <si>
    <t>พนักงานประจำ</t>
  </si>
  <si>
    <t>นักศึกษา (%)</t>
  </si>
  <si>
    <t>เต็ม</t>
  </si>
  <si>
    <t>x%</t>
  </si>
  <si>
    <t>จำนวนวันต่อเดือน</t>
  </si>
  <si>
    <t>เฉลี่ย</t>
  </si>
  <si>
    <t>รวมทั้งหมด</t>
  </si>
  <si>
    <t>งานประชุม/สัมมนา</t>
  </si>
  <si>
    <t>จำนวนผู้ใช้บริการทั้งหมด</t>
  </si>
  <si>
    <t>ปีฐาน 2568</t>
  </si>
  <si>
    <t>ปีฐาน 2569</t>
  </si>
  <si>
    <t>รวม x เดือน</t>
  </si>
  <si>
    <t>เฉลี่ย x เดือน</t>
  </si>
  <si>
    <t>แบบฟอร์ม 3.1(1)</t>
  </si>
  <si>
    <t>หมายเหตุ</t>
  </si>
  <si>
    <t>มิเตอร์ช่วง ต.ค.68 ชำรุดไม่หมุน</t>
  </si>
  <si>
    <t>รดน้ำสนามฟุตบอลกิจกรรมกีฬา</t>
  </si>
  <si>
    <t>ท่อประปาแตกบริเวณขุดลอกคลอง</t>
  </si>
  <si>
    <t>น้ำรั่วในระบบท่อประปาอาคาร 2</t>
  </si>
  <si>
    <t>ปริมาณการใช้น้ำสะสม 6 เดือน</t>
  </si>
  <si>
    <t>ปริมาณการใช้น้ำเฉลี่ย 6 เดือน</t>
  </si>
  <si>
    <t>ปริมาณการใช้น้ำสะสม 12 เดือน</t>
  </si>
  <si>
    <t>ปริมาณการใช้น้ำเฉลี่ย 12 เดือน</t>
  </si>
  <si>
    <t>รวม 6 เดือน</t>
  </si>
  <si>
    <t xml:space="preserve">                         บันทึกปริมาณการใช้น้ำ คณะอุตสาหกรรมเกษตร มหาวิทยาลัยเชียงใหม่ปี 2568-2569</t>
  </si>
  <si>
    <r>
      <t xml:space="preserve">1. ปริมาณการใช้น้ำสะสม ตั้งแต่เดือน มกราคม ถึงเดือนมิถุนายนปี 2569 เท่ากับ 4,134  ลบ.ม. </t>
    </r>
    <r>
      <rPr>
        <b/>
        <sz val="16"/>
        <color rgb="FFFF0000"/>
        <rFont val="Angsana New"/>
        <family val="1"/>
      </rPr>
      <t>เพิ่มขึ้น</t>
    </r>
    <r>
      <rPr>
        <sz val="16"/>
        <color theme="1"/>
        <rFont val="Angsana New"/>
        <family val="1"/>
      </rPr>
      <t xml:space="preserve"> จาก ปี 2568 ในช่วงเวลาเดียวกัน เท่ากับ 938 ลบ.ม.  คิดเป็น 29.4%</t>
    </r>
  </si>
  <si>
    <r>
      <t xml:space="preserve">3. ปริมาณการใช้น้ำเฉลี่ยต่อเดือน ตั้งแต่เดือน มกราคม ถึงเดือน มิถุนายน ปี 2569 เท่ากับ 689 ลบ.ม. </t>
    </r>
    <r>
      <rPr>
        <b/>
        <sz val="16"/>
        <color rgb="FFFF0000"/>
        <rFont val="Angsana New"/>
        <family val="1"/>
      </rPr>
      <t>เพิ่มขึ้น</t>
    </r>
    <r>
      <rPr>
        <sz val="16"/>
        <color theme="1"/>
        <rFont val="Angsana New"/>
        <family val="1"/>
      </rPr>
      <t xml:space="preserve"> จาก ปี 2568 ในช่วงเวลาเดียวกัน เท่ากับ 156 ลบ.ม.  คิดเป็น 29.3 %</t>
    </r>
  </si>
  <si>
    <r>
      <t xml:space="preserve">2. ปริมาณการใช้น้ำต่อคน สะสมตั้งแต่เดือน มกราคม ถึงเดือน มิถุนายนปี 2569 เท่ากับ 12 ลบ.ม./คน </t>
    </r>
    <r>
      <rPr>
        <b/>
        <sz val="16"/>
        <color rgb="FFFF0000"/>
        <rFont val="Angsana New"/>
        <family val="1"/>
      </rPr>
      <t>เพิ่มขึ้น</t>
    </r>
    <r>
      <rPr>
        <sz val="16"/>
        <color theme="1"/>
        <rFont val="Angsana New"/>
        <family val="1"/>
      </rPr>
      <t>จาก ปี 2568 ในช่วงเวลาเดียวกัน เท่ากับ 4 ลบ.ม./คน  คิดเป็น 50%</t>
    </r>
  </si>
  <si>
    <r>
      <t xml:space="preserve">4. ปริมาณการใช้น้ำต่อคน เฉลี่ยตั้งแต่เดือนมกราคม ถึงเดือนมิถุนายนปี 2569 เท่ากับ 2 ลบ.ม./คน </t>
    </r>
    <r>
      <rPr>
        <b/>
        <sz val="16"/>
        <color rgb="FFFF0000"/>
        <rFont val="Angsana New"/>
        <family val="1"/>
      </rPr>
      <t>เพิ่มขึ้น</t>
    </r>
    <r>
      <rPr>
        <sz val="16"/>
        <color theme="1"/>
        <rFont val="Angsana New"/>
        <family val="1"/>
      </rPr>
      <t>จาก ปี 2568 ในช่วงเวลาเดียวกัน เท่ากับ 1 ลบ.ม./คน  คิดเป็น 100%</t>
    </r>
  </si>
  <si>
    <t>ไม่บรรลุผล</t>
  </si>
  <si>
    <t>กำหนดเป้าหมายลดการใช้น้ำประปา ร้อยละ 0.5 เทียบกับปีฐาน</t>
  </si>
  <si>
    <t>การวิเคราะห์ข้อมูลและสาเหตุ (เป้าหมาย : การใช้น้ำลดลง …......0.5.......% จากปี 2568)</t>
  </si>
  <si>
    <t>เดือนมกราคม 2568</t>
  </si>
  <si>
    <t>รายละเอียด :</t>
  </si>
  <si>
    <t>วิเคราะห์สาเหตุ :</t>
  </si>
  <si>
    <t>แนวทางจัดการ :</t>
  </si>
  <si>
    <t xml:space="preserve">เดือนกุมภาพันธ์ 2568     </t>
  </si>
  <si>
    <t xml:space="preserve">เดือนมีนาคม 2568      </t>
  </si>
  <si>
    <t xml:space="preserve">เดือนเมษายน 2568        </t>
  </si>
  <si>
    <t xml:space="preserve">เดือนพฤษภาคม 2568        </t>
  </si>
  <si>
    <t xml:space="preserve">เดือนมิถุนายน 2568       </t>
  </si>
  <si>
    <t>มีการใช้น้ำตามปกติ พร้อมดำเนินมาตรการประหยัดน้ำอย่างต่อเนื่อง ส่งผลให้สามารถควบคุมการใช้น้ำได้ตามเป้าหมาย</t>
  </si>
  <si>
    <t>รักษามาตรการประหยัดน้ำอย่างต่อเนื่อง ติดตามการใช้น้ำเป็นประจำ และประชาสัมพันธ์การใช้น้ำอย่างคุ้มค่าแก่บุคลากรและผู้ใช้บริการ</t>
  </si>
  <si>
    <r>
      <t xml:space="preserve">ปริมาณการใช้น้ำประปา 803 ลบ.ม. ต่ำกว่าค่าเป้าหมาย 824.86 ลบ.ม. และปริมาณการใช้น้ำต่อคน 0.44 ลบ.ม./คน ต่ำกว่าค่าเป้าหมาย 0.477 ลบ.ม./คน </t>
    </r>
    <r>
      <rPr>
        <b/>
        <sz val="14"/>
        <color rgb="FF000000"/>
        <rFont val="Angsana New"/>
        <family val="1"/>
      </rPr>
      <t>บรรลุเป้าหมาย</t>
    </r>
  </si>
  <si>
    <t>มีการจัดการแข่งขันกีฬาระหว่างคณะ ทำให้มีผู้เข้าร่วมกิจกรรมและการใช้น้ำเพิ่มขึ้นกว่าปกติ</t>
  </si>
  <si>
    <t>วางแผนบริหารจัดการการใช้น้ำในช่วงจัดกิจกรรมขนาดใหญ่ พร้อมรณรงค์ให้ผู้เข้าร่วมใช้น้ำอย่างประหยัด และติดตามการใช้น้ำในช่วงกิจกรรมเป็นพิเศษ</t>
  </si>
  <si>
    <r>
      <t xml:space="preserve">ปริมาณการใช้น้ำประปา 1,113 ลบ.ม. สูงกว่าค่าเป้าหมาย 691.53 ลบ.ม. และการใช้น้ำต่อคน 0.61 ลบ.ม./คน สูงกว่าค่าเป้าหมาย </t>
    </r>
    <r>
      <rPr>
        <b/>
        <sz val="14"/>
        <color rgb="FF000000"/>
        <rFont val="Angsana New"/>
        <family val="1"/>
      </rPr>
      <t>ไม่บรรลุเป้าหมาย</t>
    </r>
  </si>
  <si>
    <r>
      <t xml:space="preserve">ปริมาณการใช้น้ำประปา 532 ลบ.ม. ต่ำกว่าค่าเป้าหมาย 553.22 ลบ.ม. และการใช้น้ำต่อคน 0.29 ลบ.ม./คน ต่ำกว่าค่าเป้าหมาย </t>
    </r>
    <r>
      <rPr>
        <b/>
        <sz val="14"/>
        <rFont val="Angsana New"/>
        <family val="1"/>
      </rPr>
      <t>บรรลุเป้าหมาย</t>
    </r>
  </si>
  <si>
    <t>ไม่มีเหตุการณ์ผิดปกติของระบบประปา การใช้น้ำเป็นไปตามภารกิจปกติและอยู่ภายใต้มาตรการประหยัดน้ำ</t>
  </si>
  <si>
    <t>ดำเนินมาตรการประหยัดน้ำอย่างต่อเนื่อง และติดตามการใช้น้ำรายเดือนเพื่อรักษาผลการดำเนินงาน</t>
  </si>
  <si>
    <r>
      <t xml:space="preserve">ปริมาณการใช้น้ำประปา 424 ลบ.ม. สูงกว่าค่าเป้าหมาย 414.92 ลบ.ม. และการใช้น้ำต่อคน 2.68 ลบ.ม./คน สูงกว่าค่าเป้าหมาย </t>
    </r>
    <r>
      <rPr>
        <b/>
        <sz val="14"/>
        <color rgb="FF000000"/>
        <rFont val="Angsana New"/>
        <family val="1"/>
      </rPr>
      <t>ไม่บรรลุเป้าหมาย</t>
    </r>
  </si>
  <si>
    <t>มีการซ่อมแซมและประกอบมิเตอร์ประปาบริเวณคลอง ส่งผลให้มีการใช้น้ำเพิ่มขึ้นในช่วงดำเนินงาน</t>
  </si>
  <si>
    <t>วางแผนการซ่อมบำรุงให้มีประสิทธิภาพ ลดการสูญเสียน้ำระหว่างดำเนินงาน และตรวจสอบระบบหลังซ่อมแซมให้พร้อมใช้งาน</t>
  </si>
  <si>
    <r>
      <t xml:space="preserve">ปริมาณการใช้น้ำประปา 723 ลบ.ม. สูงกว่าค่าเป้าหมาย 494.52 ลบ.ม. และการใช้น้ำต่อคน 4.58 ลบ.ม./คน สูงกว่าค่าเป้าหมาย </t>
    </r>
    <r>
      <rPr>
        <b/>
        <sz val="14"/>
        <color rgb="FF000000"/>
        <rFont val="Angsana New"/>
        <family val="1"/>
      </rPr>
      <t>ไม่บรรลุเป้าหมาย</t>
    </r>
  </si>
  <si>
    <t>ตรวจพบน้ำรั่วในระบบท่อประปาอาคาร 2 ทำให้เกิดการสูญเสียน้ำต่อเนื่อง</t>
  </si>
  <si>
    <t>ดำเนินการซ่อมแซมท่อประปาที่รั่วโดยเร่งด่วน พร้อมจัดทำแผนตรวจสอบระบบท่อและจุดเสี่ยงเป็นประจำ รวมถึงติดตามค่ามิเตอร์น้ำเพื่อเฝ้าระวังความผิดปกติ</t>
  </si>
  <si>
    <r>
      <t xml:space="preserve">ปริมาณการใช้น้ำประปา 539 ลบ.ม. สูงกว่าค่าเป้าหมาย 200.99 ลบ.ม. และการใช้น้ำต่อคน 3.41 ลบ.ม./คน สูงกว่าค่าเป้าหมาย </t>
    </r>
    <r>
      <rPr>
        <b/>
        <sz val="14"/>
        <rFont val="Angsana New"/>
        <family val="1"/>
      </rPr>
      <t>ไม่บรรลุเป้าหมาย</t>
    </r>
  </si>
  <si>
    <t>ยังคงได้รับผลกระทบจากน้ำรั่วในระบบท่อประปาอาคาร 2 ส่งผลให้ปริมาณการใช้น้ำสูงกว่าปกติ</t>
  </si>
  <si>
    <t>เร่งดำเนินการซ่อมแซมและตรวจสอบประสิทธิภาพของระบบประปาหลังการแก้ไข พร้อมติดตามค่าการใช้น้ำอย่างใกล้ชิด และจัดทำแผนตรวจสอบเชิงป้องกันเพื่อป้องกันการเกิดเหตุซ้ำ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</si>
</sst>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8"/>
      <name val="Calibri"/>
      <family val="2"/>
      <scheme val="minor"/>
    </font>
    <font>
      <b/>
      <sz val="16"/>
      <color rgb="FF00B050"/>
      <name val="Angsana New"/>
      <family val="1"/>
    </font>
    <font>
      <b/>
      <sz val="16"/>
      <color theme="4"/>
      <name val="Angsana New"/>
      <family val="1"/>
    </font>
    <font>
      <b/>
      <sz val="16"/>
      <color rgb="FFFF0000"/>
      <name val="Angsana New"/>
      <family val="1"/>
    </font>
    <font>
      <sz val="11"/>
      <color theme="1"/>
      <name val="Calibri"/>
      <family val="2"/>
      <scheme val="minor"/>
    </font>
    <font>
      <sz val="11"/>
      <color theme="1"/>
      <name val="Angsana New"/>
      <family val="1"/>
    </font>
    <font>
      <sz val="14"/>
      <color theme="1"/>
      <name val="Angsana New"/>
      <family val="1"/>
    </font>
    <font>
      <b/>
      <sz val="14"/>
      <color rgb="FF000000"/>
      <name val="Angsana New"/>
      <family val="1"/>
    </font>
    <font>
      <b/>
      <sz val="16"/>
      <color rgb="FF000000"/>
      <name val="Angsana New"/>
      <family val="1"/>
    </font>
    <font>
      <sz val="16"/>
      <color rgb="FF000000"/>
      <name val="TH Sarabun New"/>
      <family val="2"/>
    </font>
    <font>
      <sz val="14"/>
      <color rgb="FF000000"/>
      <name val="Angsana New"/>
      <family val="1"/>
    </font>
    <font>
      <sz val="14"/>
      <name val="Angsana New"/>
      <family val="1"/>
    </font>
    <font>
      <b/>
      <sz val="14"/>
      <name val="Angsana New"/>
      <family val="1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DD9C3"/>
        <bgColor rgb="FFDDD9C3"/>
      </patternFill>
    </fill>
    <fill>
      <patternFill patternType="solid">
        <fgColor rgb="FF339966"/>
        <bgColor rgb="FF339966"/>
      </patternFill>
    </fill>
    <fill>
      <patternFill patternType="solid">
        <fgColor rgb="FFFFFFFF"/>
        <bgColor rgb="FFFFFFFF"/>
      </patternFill>
    </fill>
    <fill>
      <patternFill patternType="solid">
        <fgColor rgb="FFFF5050"/>
        <bgColor rgb="FF33996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0" borderId="0" xfId="0" applyFont="1" applyAlignment="1">
      <alignment vertical="top"/>
    </xf>
    <xf numFmtId="2" fontId="1" fillId="0" borderId="1" xfId="0" applyNumberFormat="1" applyFont="1" applyBorder="1" applyAlignment="1">
      <alignment horizontal="center"/>
    </xf>
    <xf numFmtId="165" fontId="1" fillId="0" borderId="1" xfId="1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165" fontId="1" fillId="3" borderId="1" xfId="0" applyNumberFormat="1" applyFont="1" applyFill="1" applyBorder="1"/>
    <xf numFmtId="0" fontId="1" fillId="0" borderId="0" xfId="0" applyFont="1"/>
    <xf numFmtId="165" fontId="1" fillId="3" borderId="1" xfId="0" applyNumberFormat="1" applyFont="1" applyFill="1" applyBorder="1" applyAlignment="1">
      <alignment horizontal="center"/>
    </xf>
    <xf numFmtId="0" fontId="1" fillId="0" borderId="1" xfId="0" applyFont="1" applyBorder="1"/>
    <xf numFmtId="0" fontId="8" fillId="0" borderId="1" xfId="0" applyFont="1" applyBorder="1"/>
    <xf numFmtId="0" fontId="9" fillId="0" borderId="1" xfId="0" applyFont="1" applyBorder="1"/>
    <xf numFmtId="164" fontId="4" fillId="6" borderId="1" xfId="1" applyFont="1" applyFill="1" applyBorder="1" applyAlignment="1"/>
    <xf numFmtId="165" fontId="4" fillId="6" borderId="1" xfId="1" applyNumberFormat="1" applyFont="1" applyFill="1" applyBorder="1" applyAlignment="1"/>
    <xf numFmtId="2" fontId="5" fillId="6" borderId="1" xfId="1" applyNumberFormat="1" applyFont="1" applyFill="1" applyBorder="1" applyAlignment="1"/>
    <xf numFmtId="165" fontId="5" fillId="6" borderId="1" xfId="1" applyNumberFormat="1" applyFont="1" applyFill="1" applyBorder="1" applyAlignment="1"/>
    <xf numFmtId="164" fontId="5" fillId="6" borderId="1" xfId="1" applyFont="1" applyFill="1" applyBorder="1" applyAlignment="1"/>
    <xf numFmtId="165" fontId="4" fillId="0" borderId="1" xfId="1" applyNumberFormat="1" applyFont="1" applyBorder="1" applyAlignment="1">
      <alignment horizontal="center"/>
    </xf>
    <xf numFmtId="165" fontId="4" fillId="0" borderId="1" xfId="0" applyNumberFormat="1" applyFont="1" applyBorder="1"/>
    <xf numFmtId="165" fontId="5" fillId="0" borderId="1" xfId="0" applyNumberFormat="1" applyFont="1" applyBorder="1"/>
    <xf numFmtId="165" fontId="1" fillId="5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2" fillId="10" borderId="0" xfId="0" applyFont="1" applyFill="1" applyAlignment="1">
      <alignment vertical="center"/>
    </xf>
    <xf numFmtId="0" fontId="10" fillId="1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1" fillId="8" borderId="0" xfId="0" applyFont="1" applyFill="1" applyAlignment="1">
      <alignment horizontal="center" vertical="center"/>
    </xf>
    <xf numFmtId="0" fontId="10" fillId="8" borderId="0" xfId="0" applyFont="1" applyFill="1" applyAlignment="1">
      <alignment horizontal="center" vertical="center"/>
    </xf>
    <xf numFmtId="0" fontId="10" fillId="9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0" fillId="10" borderId="0" xfId="0" applyFont="1" applyFill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11" borderId="0" xfId="0" applyFont="1" applyFill="1" applyAlignment="1">
      <alignment horizontal="center" vertical="center"/>
    </xf>
    <xf numFmtId="0" fontId="10" fillId="10" borderId="0" xfId="0" applyFont="1" applyFill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0" fontId="4" fillId="6" borderId="1" xfId="2" applyNumberFormat="1" applyFont="1" applyFill="1" applyBorder="1" applyAlignment="1"/>
    <xf numFmtId="10" fontId="5" fillId="6" borderId="1" xfId="2" applyNumberFormat="1" applyFont="1" applyFill="1" applyBorder="1" applyAlignment="1"/>
    <xf numFmtId="1" fontId="4" fillId="6" borderId="1" xfId="2" applyNumberFormat="1" applyFont="1" applyFill="1" applyBorder="1" applyAlignment="1"/>
    <xf numFmtId="1" fontId="5" fillId="6" borderId="1" xfId="2" applyNumberFormat="1" applyFont="1" applyFill="1" applyBorder="1" applyAlignme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200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เปรียบเทียบปริมาณการใช้น้ำปี 2568-2569</a:t>
            </a:r>
            <a:r>
              <a:rPr lang="th-TH" sz="200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 </a:t>
            </a:r>
            <a:r>
              <a:rPr lang="en-US" sz="200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: </a:t>
            </a:r>
            <a:r>
              <a:rPr lang="th-TH" sz="200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หน่วย ลบ.ม. (เดือน ม.ค.-มิ.ย.)</a:t>
            </a:r>
            <a:endParaRPr lang="en-US" sz="2000">
              <a:solidFill>
                <a:sysClr val="windowText" lastClr="000000"/>
              </a:solidFill>
              <a:latin typeface="Angsana New" panose="02020603050405020304" pitchFamily="18" charset="-34"/>
              <a:cs typeface="Angsana New" panose="02020603050405020304" pitchFamily="18" charset="-34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'วิเคราะห์-เป้าหมาย'!$B$3</c:f>
              <c:strCache>
                <c:ptCount val="1"/>
                <c:pt idx="0">
                  <c:v>ปี 2568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'วิเคราะห์-เป้าหมาย'!$A$4:$A$16</c:f>
              <c:strCache>
                <c:ptCount val="13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  <c:pt idx="12">
                  <c:v>รวม 6 เดือน</c:v>
                </c:pt>
              </c:strCache>
            </c:strRef>
          </c:cat>
          <c:val>
            <c:numRef>
              <c:f>'วิเคราะห์-เป้าหมาย'!$B$4:$B$16</c:f>
              <c:numCache>
                <c:formatCode>_(* #,##0_);_(* \(#,##0\);_(* "-"??_);_(@_)</c:formatCode>
                <c:ptCount val="13"/>
                <c:pt idx="0">
                  <c:v>829</c:v>
                </c:pt>
                <c:pt idx="1">
                  <c:v>695</c:v>
                </c:pt>
                <c:pt idx="2">
                  <c:v>556</c:v>
                </c:pt>
                <c:pt idx="3">
                  <c:v>417</c:v>
                </c:pt>
                <c:pt idx="4">
                  <c:v>497</c:v>
                </c:pt>
                <c:pt idx="5">
                  <c:v>202</c:v>
                </c:pt>
                <c:pt idx="6">
                  <c:v>483</c:v>
                </c:pt>
                <c:pt idx="7">
                  <c:v>457</c:v>
                </c:pt>
                <c:pt idx="8">
                  <c:v>380</c:v>
                </c:pt>
                <c:pt idx="9">
                  <c:v>20</c:v>
                </c:pt>
                <c:pt idx="10">
                  <c:v>471</c:v>
                </c:pt>
                <c:pt idx="11">
                  <c:v>810</c:v>
                </c:pt>
                <c:pt idx="12">
                  <c:v>3196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58-483D-9094-58E9401D214C}"/>
            </c:ext>
          </c:extLst>
        </c:ser>
        <c:ser>
          <c:idx val="2"/>
          <c:order val="2"/>
          <c:tx>
            <c:strRef>
              <c:f>'วิเคราะห์-เป้าหมาย'!$D$3</c:f>
              <c:strCache>
                <c:ptCount val="1"/>
                <c:pt idx="0">
                  <c:v>ปี 2569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'วิเคราะห์-เป้าหมาย'!$A$4:$A$16</c:f>
              <c:strCache>
                <c:ptCount val="13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  <c:pt idx="12">
                  <c:v>รวม 6 เดือน</c:v>
                </c:pt>
              </c:strCache>
            </c:strRef>
          </c:cat>
          <c:val>
            <c:numRef>
              <c:f>'วิเคราะห์-เป้าหมาย'!$D$4:$D$16</c:f>
              <c:numCache>
                <c:formatCode>General</c:formatCode>
                <c:ptCount val="13"/>
                <c:pt idx="0">
                  <c:v>803</c:v>
                </c:pt>
                <c:pt idx="1">
                  <c:v>1113</c:v>
                </c:pt>
                <c:pt idx="2">
                  <c:v>532</c:v>
                </c:pt>
                <c:pt idx="3">
                  <c:v>424</c:v>
                </c:pt>
                <c:pt idx="4">
                  <c:v>723</c:v>
                </c:pt>
                <c:pt idx="5">
                  <c:v>539</c:v>
                </c:pt>
                <c:pt idx="12" formatCode="_(* #,##0_);_(* \(#,##0\);_(* &quot;-&quot;??_);_(@_)">
                  <c:v>4134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58-483D-9094-58E9401D2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6806944"/>
        <c:axId val="2056805504"/>
      </c:barChart>
      <c:lineChart>
        <c:grouping val="stacked"/>
        <c:varyColors val="0"/>
        <c:ser>
          <c:idx val="1"/>
          <c:order val="1"/>
          <c:tx>
            <c:strRef>
              <c:f>'วิเคราะห์-เป้าหมาย'!$C$3</c:f>
              <c:strCache>
                <c:ptCount val="1"/>
                <c:pt idx="0">
                  <c:v>ค่าเป้าหมาย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'วิเคราะห์-เป้าหมาย'!$A$4:$A$16</c:f>
              <c:strCache>
                <c:ptCount val="13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  <c:pt idx="12">
                  <c:v>รวม 6 เดือน</c:v>
                </c:pt>
              </c:strCache>
            </c:strRef>
          </c:cat>
          <c:val>
            <c:numRef>
              <c:f>'วิเคราะห์-เป้าหมาย'!$C$4:$C$16</c:f>
              <c:numCache>
                <c:formatCode>_(* #,##0.00_);_(* \(#,##0.00\);_(* "-"??_);_(@_)</c:formatCode>
                <c:ptCount val="13"/>
                <c:pt idx="0">
                  <c:v>824.85500000000002</c:v>
                </c:pt>
                <c:pt idx="1">
                  <c:v>691.52499999999998</c:v>
                </c:pt>
                <c:pt idx="2">
                  <c:v>553.22</c:v>
                </c:pt>
                <c:pt idx="3">
                  <c:v>414.91500000000002</c:v>
                </c:pt>
                <c:pt idx="4">
                  <c:v>494.51499999999999</c:v>
                </c:pt>
                <c:pt idx="5">
                  <c:v>200.99</c:v>
                </c:pt>
                <c:pt idx="6">
                  <c:v>480.58499999999998</c:v>
                </c:pt>
                <c:pt idx="7">
                  <c:v>454.71499999999997</c:v>
                </c:pt>
                <c:pt idx="8">
                  <c:v>378.1</c:v>
                </c:pt>
                <c:pt idx="9">
                  <c:v>19.899999999999999</c:v>
                </c:pt>
                <c:pt idx="10">
                  <c:v>468.64499999999998</c:v>
                </c:pt>
                <c:pt idx="11">
                  <c:v>805.95</c:v>
                </c:pt>
                <c:pt idx="12" formatCode="_(* #,##0_);_(* \(#,##0\);_(* &quot;-&quot;??_);_(@_)">
                  <c:v>3180.0200000000004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58-483D-9094-58E9401D2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6806944"/>
        <c:axId val="2056805504"/>
      </c:lineChart>
      <c:catAx>
        <c:axId val="2056806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6805504"/>
        <c:crosses val="autoZero"/>
        <c:auto val="1"/>
        <c:lblAlgn val="ctr"/>
        <c:lblOffset val="100"/>
        <c:noMultiLvlLbl val="0"/>
      </c:catAx>
      <c:valAx>
        <c:axId val="2056805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6806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200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เปรียบเทียบปริมาณการใช้น้ำปี </a:t>
            </a:r>
            <a:r>
              <a:rPr lang="en-US" sz="200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2568-2569 : </a:t>
            </a:r>
            <a:r>
              <a:rPr lang="th-TH" sz="200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หน่วย ลบ.ม./คน (เดือนม.ค.-มิ.ย.)</a:t>
            </a:r>
            <a:endParaRPr lang="en-US" sz="2000">
              <a:solidFill>
                <a:sysClr val="windowText" lastClr="000000"/>
              </a:solidFill>
              <a:latin typeface="Angsana New" panose="02020603050405020304" pitchFamily="18" charset="-34"/>
              <a:cs typeface="Angsana New" panose="02020603050405020304" pitchFamily="18" charset="-34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'วิเคราะห์-เป้าหมาย'!$F$3</c:f>
              <c:strCache>
                <c:ptCount val="1"/>
                <c:pt idx="0">
                  <c:v>ปี 2568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'วิเคราะห์-เป้าหมาย'!$A$4:$A$16</c:f>
              <c:strCache>
                <c:ptCount val="13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  <c:pt idx="12">
                  <c:v>รวม 6 เดือน</c:v>
                </c:pt>
              </c:strCache>
            </c:strRef>
          </c:cat>
          <c:val>
            <c:numRef>
              <c:f>'วิเคราะห์-เป้าหมาย'!$F$4:$F$16</c:f>
              <c:numCache>
                <c:formatCode>0.00</c:formatCode>
                <c:ptCount val="13"/>
                <c:pt idx="0">
                  <c:v>0.47919075144508672</c:v>
                </c:pt>
                <c:pt idx="1">
                  <c:v>0.40173410404624277</c:v>
                </c:pt>
                <c:pt idx="2">
                  <c:v>0.32138728323699423</c:v>
                </c:pt>
                <c:pt idx="3">
                  <c:v>2.6392405063291138</c:v>
                </c:pt>
                <c:pt idx="4">
                  <c:v>3.1455696202531644</c:v>
                </c:pt>
                <c:pt idx="5">
                  <c:v>1.2784810126582278</c:v>
                </c:pt>
                <c:pt idx="6">
                  <c:v>0.25898123324396782</c:v>
                </c:pt>
                <c:pt idx="7">
                  <c:v>0.2450402144772118</c:v>
                </c:pt>
                <c:pt idx="8">
                  <c:v>0.20375335120643431</c:v>
                </c:pt>
                <c:pt idx="9">
                  <c:v>1.0723860589812333E-2</c:v>
                </c:pt>
                <c:pt idx="10">
                  <c:v>0.25850713501646544</c:v>
                </c:pt>
                <c:pt idx="11">
                  <c:v>0.44456641053787049</c:v>
                </c:pt>
                <c:pt idx="12" formatCode="_(* #,##0_);_(* \(#,##0\);_(* &quot;-&quot;??_);_(@_)">
                  <c:v>8.2656032779688307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14-4AB8-978E-D821744EF025}"/>
            </c:ext>
          </c:extLst>
        </c:ser>
        <c:ser>
          <c:idx val="6"/>
          <c:order val="2"/>
          <c:tx>
            <c:strRef>
              <c:f>'วิเคราะห์-เป้าหมาย'!$H$3</c:f>
              <c:strCache>
                <c:ptCount val="1"/>
                <c:pt idx="0">
                  <c:v>ปี 2569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'วิเคราะห์-เป้าหมาย'!$A$4:$A$16</c:f>
              <c:strCache>
                <c:ptCount val="13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  <c:pt idx="12">
                  <c:v>รวม 6 เดือน</c:v>
                </c:pt>
              </c:strCache>
            </c:strRef>
          </c:cat>
          <c:val>
            <c:numRef>
              <c:f>'วิเคราะห์-เป้าหมาย'!$H$4:$H$16</c:f>
              <c:numCache>
                <c:formatCode>0.00</c:formatCode>
                <c:ptCount val="13"/>
                <c:pt idx="0">
                  <c:v>0.44072447859495062</c:v>
                </c:pt>
                <c:pt idx="1">
                  <c:v>0.61086717892425901</c:v>
                </c:pt>
                <c:pt idx="2">
                  <c:v>0.29198682766190998</c:v>
                </c:pt>
                <c:pt idx="3">
                  <c:v>2.6835443037974684</c:v>
                </c:pt>
                <c:pt idx="4">
                  <c:v>4.575949367088608</c:v>
                </c:pt>
                <c:pt idx="5">
                  <c:v>3.4113924050632911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 formatCode="_(* #,##0_);_(* \(#,##0\);_(* &quot;-&quot;??_);_(@_)">
                  <c:v>12.014464561130486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D14-4AB8-978E-D821744EF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8834224"/>
        <c:axId val="1938834704"/>
      </c:barChart>
      <c:lineChart>
        <c:grouping val="stacked"/>
        <c:varyColors val="0"/>
        <c:ser>
          <c:idx val="5"/>
          <c:order val="1"/>
          <c:tx>
            <c:strRef>
              <c:f>'วิเคราะห์-เป้าหมาย'!$G$3</c:f>
              <c:strCache>
                <c:ptCount val="1"/>
                <c:pt idx="0">
                  <c:v>ค่าเป้าหมาย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'วิเคราะห์-เป้าหมาย'!$A$4:$A$16</c:f>
              <c:strCache>
                <c:ptCount val="13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  <c:pt idx="12">
                  <c:v>รวม 6 เดือน</c:v>
                </c:pt>
              </c:strCache>
            </c:strRef>
          </c:cat>
          <c:val>
            <c:numRef>
              <c:f>'วิเคราะห์-เป้าหมาย'!$G$4:$G$16</c:f>
              <c:numCache>
                <c:formatCode>0.000</c:formatCode>
                <c:ptCount val="13"/>
                <c:pt idx="0">
                  <c:v>0.47679479768786126</c:v>
                </c:pt>
                <c:pt idx="1">
                  <c:v>0.39972543352601153</c:v>
                </c:pt>
                <c:pt idx="2">
                  <c:v>0.31978034682080925</c:v>
                </c:pt>
                <c:pt idx="3">
                  <c:v>2.6260443037974683</c:v>
                </c:pt>
                <c:pt idx="4">
                  <c:v>3.1298417721518987</c:v>
                </c:pt>
                <c:pt idx="5">
                  <c:v>1.2720886075949367</c:v>
                </c:pt>
                <c:pt idx="6">
                  <c:v>0.25768632707774797</c:v>
                </c:pt>
                <c:pt idx="7">
                  <c:v>0.24381501340482575</c:v>
                </c:pt>
                <c:pt idx="8">
                  <c:v>0.20273458445040216</c:v>
                </c:pt>
                <c:pt idx="9">
                  <c:v>1.0670241286863271E-2</c:v>
                </c:pt>
                <c:pt idx="10">
                  <c:v>0.25721459934138313</c:v>
                </c:pt>
                <c:pt idx="11">
                  <c:v>0.44234357848518113</c:v>
                </c:pt>
                <c:pt idx="12" formatCode="_(* #,##0_);_(* \(#,##0\);_(* &quot;-&quot;??_);_(@_)">
                  <c:v>8.2242752615789865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14-4AB8-978E-D821744EF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8834224"/>
        <c:axId val="1938834704"/>
      </c:lineChart>
      <c:catAx>
        <c:axId val="1938834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8834704"/>
        <c:crosses val="autoZero"/>
        <c:auto val="1"/>
        <c:lblAlgn val="ctr"/>
        <c:lblOffset val="100"/>
        <c:noMultiLvlLbl val="0"/>
      </c:catAx>
      <c:valAx>
        <c:axId val="1938834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8834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236226</xdr:colOff>
      <xdr:row>19</xdr:row>
      <xdr:rowOff>19050</xdr:rowOff>
    </xdr:from>
    <xdr:to>
      <xdr:col>14</xdr:col>
      <xdr:colOff>403860</xdr:colOff>
      <xdr:row>34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1C6B28E-1C61-99FD-9125-4191289C34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220986</xdr:colOff>
      <xdr:row>35</xdr:row>
      <xdr:rowOff>133350</xdr:rowOff>
    </xdr:from>
    <xdr:to>
      <xdr:col>14</xdr:col>
      <xdr:colOff>419100</xdr:colOff>
      <xdr:row>52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7D87D81-5770-5477-7EA6-C9346BD2A5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6D563-95DA-4593-B3C3-C597CCBEE2E9}">
  <sheetPr>
    <tabColor theme="8"/>
  </sheetPr>
  <dimension ref="A1:N25"/>
  <sheetViews>
    <sheetView tabSelected="1" topLeftCell="A10" zoomScale="107" zoomScaleNormal="107" workbookViewId="0">
      <pane xSplit="1" topLeftCell="B1" activePane="topRight" state="frozen"/>
      <selection pane="topRight" activeCell="N15" sqref="N15"/>
    </sheetView>
  </sheetViews>
  <sheetFormatPr defaultRowHeight="23.4" x14ac:dyDescent="0.6"/>
  <cols>
    <col min="1" max="1" width="26.109375" style="1" bestFit="1" customWidth="1"/>
    <col min="2" max="2" width="10.6640625" style="1" customWidth="1"/>
    <col min="3" max="3" width="9" style="1" customWidth="1"/>
    <col min="4" max="4" width="11.33203125" style="1" customWidth="1"/>
    <col min="5" max="5" width="9.44140625" style="1" customWidth="1"/>
    <col min="6" max="6" width="9.6640625" style="1" customWidth="1"/>
    <col min="7" max="7" width="9.33203125" style="1" bestFit="1" customWidth="1"/>
    <col min="8" max="8" width="12.33203125" style="1" customWidth="1"/>
    <col min="10" max="10" width="12.5546875" customWidth="1"/>
    <col min="11" max="11" width="10.109375" customWidth="1"/>
    <col min="13" max="13" width="9.21875" bestFit="1" customWidth="1"/>
    <col min="14" max="14" width="14.6640625" bestFit="1" customWidth="1"/>
  </cols>
  <sheetData>
    <row r="1" spans="1:14" ht="49.95" customHeight="1" x14ac:dyDescent="0.3">
      <c r="A1" s="55" t="s">
        <v>53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6" t="s">
        <v>42</v>
      </c>
      <c r="M1" s="56"/>
      <c r="N1" s="11"/>
    </row>
    <row r="2" spans="1:14" x14ac:dyDescent="0.3">
      <c r="A2" s="57" t="s">
        <v>0</v>
      </c>
      <c r="B2" s="57" t="s">
        <v>7</v>
      </c>
      <c r="C2" s="57"/>
      <c r="D2" s="57"/>
      <c r="E2" s="57"/>
      <c r="F2" s="57" t="s">
        <v>8</v>
      </c>
      <c r="G2" s="57"/>
      <c r="H2" s="57"/>
      <c r="I2" s="57"/>
      <c r="J2" s="57" t="s">
        <v>6</v>
      </c>
      <c r="K2" s="57"/>
      <c r="L2" s="57"/>
      <c r="M2" s="57"/>
    </row>
    <row r="3" spans="1:14" ht="46.8" x14ac:dyDescent="0.3">
      <c r="A3" s="57"/>
      <c r="B3" s="3" t="s">
        <v>1</v>
      </c>
      <c r="C3" s="3" t="s">
        <v>2</v>
      </c>
      <c r="D3" s="4" t="s">
        <v>3</v>
      </c>
      <c r="E3" s="3" t="s">
        <v>4</v>
      </c>
      <c r="F3" s="3" t="s">
        <v>1</v>
      </c>
      <c r="G3" s="3" t="s">
        <v>2</v>
      </c>
      <c r="H3" s="4" t="s">
        <v>3</v>
      </c>
      <c r="I3" s="3" t="s">
        <v>4</v>
      </c>
      <c r="J3" s="3" t="s">
        <v>2</v>
      </c>
      <c r="K3" s="3" t="s">
        <v>5</v>
      </c>
      <c r="L3" s="3" t="s">
        <v>4</v>
      </c>
      <c r="M3" s="3" t="s">
        <v>5</v>
      </c>
    </row>
    <row r="4" spans="1:14" x14ac:dyDescent="0.6">
      <c r="A4" s="2" t="s">
        <v>9</v>
      </c>
      <c r="B4" s="13">
        <v>1730</v>
      </c>
      <c r="C4" s="13">
        <v>829</v>
      </c>
      <c r="D4" s="13">
        <v>4974</v>
      </c>
      <c r="E4" s="12">
        <f>C4/B4</f>
        <v>0.47919075144508672</v>
      </c>
      <c r="F4" s="13">
        <v>1822</v>
      </c>
      <c r="G4" s="2">
        <v>803</v>
      </c>
      <c r="H4" s="13">
        <v>4818</v>
      </c>
      <c r="I4" s="12">
        <f>G4/F4</f>
        <v>0.44072447859495062</v>
      </c>
      <c r="J4" s="2">
        <f>G4-C4</f>
        <v>-26</v>
      </c>
      <c r="K4" s="12">
        <f>J4/C4%</f>
        <v>-3.136308805790109</v>
      </c>
      <c r="L4" s="12">
        <f>I4-E4</f>
        <v>-3.8466272850136096E-2</v>
      </c>
      <c r="M4" s="12">
        <f>L4/E4 %</f>
        <v>-8.0273404138402231</v>
      </c>
    </row>
    <row r="5" spans="1:14" x14ac:dyDescent="0.6">
      <c r="A5" s="2" t="s">
        <v>10</v>
      </c>
      <c r="B5" s="13">
        <v>1730</v>
      </c>
      <c r="C5" s="13">
        <v>695</v>
      </c>
      <c r="D5" s="13">
        <v>4170</v>
      </c>
      <c r="E5" s="12">
        <f t="shared" ref="E5:E15" si="0">C5/B5</f>
        <v>0.40173410404624277</v>
      </c>
      <c r="F5" s="13">
        <v>1822</v>
      </c>
      <c r="G5" s="2">
        <v>1113</v>
      </c>
      <c r="H5" s="13">
        <v>6678</v>
      </c>
      <c r="I5" s="12">
        <f>G5/F5</f>
        <v>0.61086717892425901</v>
      </c>
      <c r="J5" s="2">
        <f>G5-C5</f>
        <v>418</v>
      </c>
      <c r="K5" s="12">
        <f>J5/C5%</f>
        <v>60.143884892086326</v>
      </c>
      <c r="L5" s="12">
        <f>I5-E5</f>
        <v>0.20913307487801625</v>
      </c>
      <c r="M5" s="12">
        <f>L5/E5%</f>
        <v>52.057585545175272</v>
      </c>
    </row>
    <row r="6" spans="1:14" x14ac:dyDescent="0.6">
      <c r="A6" s="2" t="s">
        <v>11</v>
      </c>
      <c r="B6" s="13">
        <v>1730</v>
      </c>
      <c r="C6" s="13">
        <v>556</v>
      </c>
      <c r="D6" s="13">
        <v>3336</v>
      </c>
      <c r="E6" s="12">
        <f t="shared" si="0"/>
        <v>0.32138728323699423</v>
      </c>
      <c r="F6" s="13">
        <v>1822</v>
      </c>
      <c r="G6" s="2">
        <v>532</v>
      </c>
      <c r="H6" s="13">
        <v>3192</v>
      </c>
      <c r="I6" s="12">
        <f t="shared" ref="I6:I9" si="1">G6/F6</f>
        <v>0.29198682766190998</v>
      </c>
      <c r="J6" s="2">
        <f t="shared" ref="J6:J9" si="2">G6-C6</f>
        <v>-24</v>
      </c>
      <c r="K6" s="12">
        <f t="shared" ref="K6:K9" si="3">J6/C6%</f>
        <v>-4.3165467625899288</v>
      </c>
      <c r="L6" s="12">
        <f t="shared" ref="L6:L9" si="4">I6-E6</f>
        <v>-2.940045557508425E-2</v>
      </c>
      <c r="M6" s="12">
        <f t="shared" ref="M6:M9" si="5">L6/E6%</f>
        <v>-9.1479834792977979</v>
      </c>
    </row>
    <row r="7" spans="1:14" x14ac:dyDescent="0.6">
      <c r="A7" s="2" t="s">
        <v>12</v>
      </c>
      <c r="B7" s="13">
        <v>158</v>
      </c>
      <c r="C7" s="13">
        <v>417</v>
      </c>
      <c r="D7" s="13">
        <v>2502</v>
      </c>
      <c r="E7" s="12">
        <f t="shared" si="0"/>
        <v>2.6392405063291138</v>
      </c>
      <c r="F7" s="13">
        <v>158</v>
      </c>
      <c r="G7" s="2">
        <v>424</v>
      </c>
      <c r="H7" s="13">
        <v>2544</v>
      </c>
      <c r="I7" s="12">
        <f t="shared" si="1"/>
        <v>2.6835443037974684</v>
      </c>
      <c r="J7" s="2">
        <f t="shared" si="2"/>
        <v>7</v>
      </c>
      <c r="K7" s="12">
        <f t="shared" si="3"/>
        <v>1.6786570743405276</v>
      </c>
      <c r="L7" s="12">
        <f t="shared" si="4"/>
        <v>4.4303797468354666E-2</v>
      </c>
      <c r="M7" s="12">
        <f t="shared" si="5"/>
        <v>1.6786570743405367</v>
      </c>
    </row>
    <row r="8" spans="1:14" x14ac:dyDescent="0.6">
      <c r="A8" s="2" t="s">
        <v>13</v>
      </c>
      <c r="B8" s="13">
        <v>158</v>
      </c>
      <c r="C8" s="13">
        <v>497</v>
      </c>
      <c r="D8" s="13">
        <v>2982</v>
      </c>
      <c r="E8" s="12">
        <f t="shared" si="0"/>
        <v>3.1455696202531644</v>
      </c>
      <c r="F8" s="13">
        <v>158</v>
      </c>
      <c r="G8" s="2">
        <v>723</v>
      </c>
      <c r="H8" s="13">
        <v>4338</v>
      </c>
      <c r="I8" s="12">
        <f t="shared" si="1"/>
        <v>4.575949367088608</v>
      </c>
      <c r="J8" s="2">
        <f t="shared" si="2"/>
        <v>226</v>
      </c>
      <c r="K8" s="12">
        <f t="shared" si="3"/>
        <v>45.472837022132801</v>
      </c>
      <c r="L8" s="12">
        <f t="shared" si="4"/>
        <v>1.4303797468354436</v>
      </c>
      <c r="M8" s="12">
        <f t="shared" si="5"/>
        <v>45.472837022132815</v>
      </c>
    </row>
    <row r="9" spans="1:14" x14ac:dyDescent="0.6">
      <c r="A9" s="2" t="s">
        <v>14</v>
      </c>
      <c r="B9" s="13">
        <v>158</v>
      </c>
      <c r="C9" s="13">
        <v>202</v>
      </c>
      <c r="D9" s="13">
        <v>1212</v>
      </c>
      <c r="E9" s="12">
        <f t="shared" si="0"/>
        <v>1.2784810126582278</v>
      </c>
      <c r="F9" s="13">
        <v>158</v>
      </c>
      <c r="G9" s="2">
        <v>539</v>
      </c>
      <c r="H9" s="13">
        <v>3234</v>
      </c>
      <c r="I9" s="12">
        <f t="shared" si="1"/>
        <v>3.4113924050632911</v>
      </c>
      <c r="J9" s="2">
        <f t="shared" si="2"/>
        <v>337</v>
      </c>
      <c r="K9" s="12">
        <f t="shared" si="3"/>
        <v>166.83168316831683</v>
      </c>
      <c r="L9" s="12">
        <f t="shared" si="4"/>
        <v>2.1329113924050631</v>
      </c>
      <c r="M9" s="12">
        <f t="shared" si="5"/>
        <v>166.83168316831683</v>
      </c>
    </row>
    <row r="10" spans="1:14" x14ac:dyDescent="0.6">
      <c r="A10" s="2" t="s">
        <v>15</v>
      </c>
      <c r="B10" s="13">
        <v>1865</v>
      </c>
      <c r="C10" s="13">
        <v>483</v>
      </c>
      <c r="D10" s="13">
        <v>2898</v>
      </c>
      <c r="E10" s="12">
        <f t="shared" si="0"/>
        <v>0.25898123324396782</v>
      </c>
      <c r="F10" s="13">
        <v>2087</v>
      </c>
      <c r="G10" s="2"/>
      <c r="H10" s="2"/>
      <c r="I10" s="5"/>
      <c r="J10" s="2">
        <f t="shared" ref="J10:J15" si="6">G10-C10</f>
        <v>-483</v>
      </c>
      <c r="K10" s="2">
        <f t="shared" ref="K10:K15" si="7">J10/C10%</f>
        <v>-100</v>
      </c>
      <c r="L10" s="12">
        <f t="shared" ref="L10:L15" si="8">I10-E10</f>
        <v>-0.25898123324396782</v>
      </c>
      <c r="M10" s="12">
        <f t="shared" ref="M10:M15" si="9">L10/E10%</f>
        <v>-100</v>
      </c>
    </row>
    <row r="11" spans="1:14" x14ac:dyDescent="0.6">
      <c r="A11" s="2" t="s">
        <v>16</v>
      </c>
      <c r="B11" s="13">
        <v>1865</v>
      </c>
      <c r="C11" s="13">
        <v>457</v>
      </c>
      <c r="D11" s="13">
        <v>2742</v>
      </c>
      <c r="E11" s="12">
        <f t="shared" si="0"/>
        <v>0.2450402144772118</v>
      </c>
      <c r="F11" s="13">
        <v>2087</v>
      </c>
      <c r="G11" s="2"/>
      <c r="H11" s="2"/>
      <c r="I11" s="5"/>
      <c r="J11" s="2">
        <f t="shared" si="6"/>
        <v>-457</v>
      </c>
      <c r="K11" s="2">
        <f t="shared" si="7"/>
        <v>-100</v>
      </c>
      <c r="L11" s="12">
        <f t="shared" si="8"/>
        <v>-0.2450402144772118</v>
      </c>
      <c r="M11" s="12">
        <f t="shared" si="9"/>
        <v>-100</v>
      </c>
    </row>
    <row r="12" spans="1:14" x14ac:dyDescent="0.6">
      <c r="A12" s="2" t="s">
        <v>17</v>
      </c>
      <c r="B12" s="13">
        <v>1865</v>
      </c>
      <c r="C12" s="13">
        <v>380</v>
      </c>
      <c r="D12" s="13">
        <v>2280</v>
      </c>
      <c r="E12" s="12">
        <f t="shared" si="0"/>
        <v>0.20375335120643431</v>
      </c>
      <c r="F12" s="13">
        <v>2087</v>
      </c>
      <c r="G12" s="2"/>
      <c r="H12" s="2"/>
      <c r="I12" s="5"/>
      <c r="J12" s="2">
        <f t="shared" si="6"/>
        <v>-380</v>
      </c>
      <c r="K12" s="2">
        <f t="shared" si="7"/>
        <v>-100</v>
      </c>
      <c r="L12" s="12">
        <f t="shared" si="8"/>
        <v>-0.20375335120643431</v>
      </c>
      <c r="M12" s="12">
        <f t="shared" si="9"/>
        <v>-100.00000000000001</v>
      </c>
    </row>
    <row r="13" spans="1:14" x14ac:dyDescent="0.6">
      <c r="A13" s="2" t="s">
        <v>18</v>
      </c>
      <c r="B13" s="13">
        <v>1865</v>
      </c>
      <c r="C13" s="13">
        <v>20</v>
      </c>
      <c r="D13" s="13">
        <v>120</v>
      </c>
      <c r="E13" s="12">
        <f t="shared" si="0"/>
        <v>1.0723860589812333E-2</v>
      </c>
      <c r="F13" s="13">
        <v>2087</v>
      </c>
      <c r="G13" s="2"/>
      <c r="H13" s="2"/>
      <c r="I13" s="5"/>
      <c r="J13" s="2">
        <f t="shared" si="6"/>
        <v>-20</v>
      </c>
      <c r="K13" s="2">
        <f t="shared" si="7"/>
        <v>-100</v>
      </c>
      <c r="L13" s="12">
        <f t="shared" si="8"/>
        <v>-1.0723860589812333E-2</v>
      </c>
      <c r="M13" s="12">
        <f t="shared" si="9"/>
        <v>-100</v>
      </c>
    </row>
    <row r="14" spans="1:14" x14ac:dyDescent="0.6">
      <c r="A14" s="2" t="s">
        <v>19</v>
      </c>
      <c r="B14" s="13">
        <v>1822</v>
      </c>
      <c r="C14" s="13">
        <v>471</v>
      </c>
      <c r="D14" s="13">
        <v>2826</v>
      </c>
      <c r="E14" s="12">
        <f t="shared" si="0"/>
        <v>0.25850713501646544</v>
      </c>
      <c r="F14" s="2"/>
      <c r="G14" s="2"/>
      <c r="H14" s="2"/>
      <c r="I14" s="5"/>
      <c r="J14" s="2">
        <f t="shared" si="6"/>
        <v>-471</v>
      </c>
      <c r="K14" s="2">
        <f t="shared" si="7"/>
        <v>-100</v>
      </c>
      <c r="L14" s="12">
        <f t="shared" si="8"/>
        <v>-0.25850713501646544</v>
      </c>
      <c r="M14" s="12">
        <f t="shared" si="9"/>
        <v>-100.00000000000001</v>
      </c>
    </row>
    <row r="15" spans="1:14" x14ac:dyDescent="0.6">
      <c r="A15" s="2" t="s">
        <v>20</v>
      </c>
      <c r="B15" s="13">
        <v>1822</v>
      </c>
      <c r="C15" s="13">
        <v>810</v>
      </c>
      <c r="D15" s="13">
        <v>4860</v>
      </c>
      <c r="E15" s="12">
        <f t="shared" si="0"/>
        <v>0.44456641053787049</v>
      </c>
      <c r="F15" s="2"/>
      <c r="G15" s="2"/>
      <c r="H15" s="2"/>
      <c r="I15" s="5"/>
      <c r="J15" s="2">
        <f t="shared" si="6"/>
        <v>-810</v>
      </c>
      <c r="K15" s="2">
        <f t="shared" si="7"/>
        <v>-100</v>
      </c>
      <c r="L15" s="12">
        <f t="shared" si="8"/>
        <v>-0.44456641053787049</v>
      </c>
      <c r="M15" s="12">
        <f t="shared" si="9"/>
        <v>-100</v>
      </c>
    </row>
    <row r="16" spans="1:14" x14ac:dyDescent="0.6">
      <c r="A16" s="6" t="s">
        <v>48</v>
      </c>
      <c r="B16" s="28">
        <f>SUM(B4:B9)</f>
        <v>5664</v>
      </c>
      <c r="C16" s="28">
        <f t="shared" ref="C16:I16" si="10">SUM(C4:C9)</f>
        <v>3196</v>
      </c>
      <c r="D16" s="28">
        <f t="shared" si="10"/>
        <v>19176</v>
      </c>
      <c r="E16" s="28">
        <f t="shared" si="10"/>
        <v>8.2656032779688307</v>
      </c>
      <c r="F16" s="28">
        <f t="shared" si="10"/>
        <v>5940</v>
      </c>
      <c r="G16" s="28">
        <f t="shared" si="10"/>
        <v>4134</v>
      </c>
      <c r="H16" s="28">
        <f t="shared" si="10"/>
        <v>24804</v>
      </c>
      <c r="I16" s="28">
        <f t="shared" si="10"/>
        <v>12.014464561130486</v>
      </c>
      <c r="J16" s="23">
        <f>G16-C16</f>
        <v>938</v>
      </c>
      <c r="K16" s="68">
        <f>J16-C16</f>
        <v>-2258</v>
      </c>
      <c r="L16" s="24">
        <f>I16-E16</f>
        <v>3.7488612831616557</v>
      </c>
      <c r="M16" s="66">
        <f>L16-E16</f>
        <v>-4.516741994807175</v>
      </c>
    </row>
    <row r="17" spans="1:13" x14ac:dyDescent="0.6">
      <c r="A17" s="6" t="s">
        <v>49</v>
      </c>
      <c r="B17" s="29">
        <f>AVERAGE(B4:B9)</f>
        <v>944</v>
      </c>
      <c r="C17" s="29">
        <f t="shared" ref="C17:I17" si="11">AVERAGE(C4:C9)</f>
        <v>532.66666666666663</v>
      </c>
      <c r="D17" s="29">
        <f t="shared" si="11"/>
        <v>3196</v>
      </c>
      <c r="E17" s="29">
        <f t="shared" si="11"/>
        <v>1.3776005463281384</v>
      </c>
      <c r="F17" s="29">
        <f t="shared" si="11"/>
        <v>990</v>
      </c>
      <c r="G17" s="29">
        <f t="shared" si="11"/>
        <v>689</v>
      </c>
      <c r="H17" s="29">
        <f t="shared" si="11"/>
        <v>4134</v>
      </c>
      <c r="I17" s="29">
        <f t="shared" si="11"/>
        <v>2.0024107601884142</v>
      </c>
      <c r="J17" s="23">
        <f>G17-C17</f>
        <v>156.33333333333337</v>
      </c>
      <c r="K17" s="68">
        <f>J17-C17</f>
        <v>-376.33333333333326</v>
      </c>
      <c r="L17" s="24">
        <f>I17-E17</f>
        <v>0.6248102138602758</v>
      </c>
      <c r="M17" s="66">
        <f>L17-E17</f>
        <v>-0.75279033246786264</v>
      </c>
    </row>
    <row r="18" spans="1:13" x14ac:dyDescent="0.6">
      <c r="A18" s="7" t="s">
        <v>50</v>
      </c>
      <c r="B18" s="30">
        <f>SUM(B4:B15)</f>
        <v>16768</v>
      </c>
      <c r="C18" s="30">
        <f t="shared" ref="C18:I18" si="12">SUM(C4:C15)</f>
        <v>5817</v>
      </c>
      <c r="D18" s="30">
        <f t="shared" si="12"/>
        <v>34902</v>
      </c>
      <c r="E18" s="30">
        <f t="shared" si="12"/>
        <v>9.6871754830405923</v>
      </c>
      <c r="F18" s="30">
        <f t="shared" si="12"/>
        <v>14288</v>
      </c>
      <c r="G18" s="30">
        <f t="shared" si="12"/>
        <v>4134</v>
      </c>
      <c r="H18" s="30">
        <f t="shared" si="12"/>
        <v>24804</v>
      </c>
      <c r="I18" s="30">
        <f t="shared" si="12"/>
        <v>12.014464561130486</v>
      </c>
      <c r="J18" s="25">
        <f t="shared" ref="J18:J19" si="13">G18-C18</f>
        <v>-1683</v>
      </c>
      <c r="K18" s="69">
        <f t="shared" ref="K18:K19" si="14">J18-C18</f>
        <v>-7500</v>
      </c>
      <c r="L18" s="26">
        <f t="shared" ref="L18:L19" si="15">I18-E18</f>
        <v>2.327289078089894</v>
      </c>
      <c r="M18" s="67">
        <f t="shared" ref="M18:M19" si="16">L18-E18</f>
        <v>-7.3598864049506982</v>
      </c>
    </row>
    <row r="19" spans="1:13" x14ac:dyDescent="0.6">
      <c r="A19" s="7" t="s">
        <v>51</v>
      </c>
      <c r="B19" s="30">
        <f>AVERAGE(B4:B15)</f>
        <v>1397.3333333333333</v>
      </c>
      <c r="C19" s="30">
        <f t="shared" ref="C19:I19" si="17">AVERAGE(C4:C15)</f>
        <v>484.75</v>
      </c>
      <c r="D19" s="30">
        <f t="shared" si="17"/>
        <v>2908.5</v>
      </c>
      <c r="E19" s="30">
        <f t="shared" si="17"/>
        <v>0.80726462358671602</v>
      </c>
      <c r="F19" s="30">
        <f t="shared" si="17"/>
        <v>1428.8</v>
      </c>
      <c r="G19" s="30">
        <f t="shared" si="17"/>
        <v>689</v>
      </c>
      <c r="H19" s="30">
        <f t="shared" si="17"/>
        <v>4134</v>
      </c>
      <c r="I19" s="30">
        <f t="shared" si="17"/>
        <v>2.0024107601884142</v>
      </c>
      <c r="J19" s="27">
        <f t="shared" si="13"/>
        <v>204.25</v>
      </c>
      <c r="K19" s="69">
        <f t="shared" si="14"/>
        <v>-280.5</v>
      </c>
      <c r="L19" s="26">
        <f t="shared" si="15"/>
        <v>1.1951461366016982</v>
      </c>
      <c r="M19" s="67">
        <f t="shared" si="16"/>
        <v>0.38788151301498219</v>
      </c>
    </row>
    <row r="21" spans="1:13" x14ac:dyDescent="0.6">
      <c r="A21" s="8" t="s">
        <v>21</v>
      </c>
    </row>
    <row r="22" spans="1:13" x14ac:dyDescent="0.6">
      <c r="A22" s="58" t="s">
        <v>54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</row>
    <row r="23" spans="1:13" ht="27" customHeight="1" x14ac:dyDescent="0.6">
      <c r="A23" s="54" t="s">
        <v>56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</row>
    <row r="24" spans="1:13" x14ac:dyDescent="0.6">
      <c r="A24" s="54" t="s">
        <v>55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</row>
    <row r="25" spans="1:13" x14ac:dyDescent="0.6">
      <c r="A25" s="54" t="s">
        <v>57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</row>
  </sheetData>
  <mergeCells count="10">
    <mergeCell ref="A24:M24"/>
    <mergeCell ref="A25:M25"/>
    <mergeCell ref="A1:K1"/>
    <mergeCell ref="L1:M1"/>
    <mergeCell ref="J2:M2"/>
    <mergeCell ref="A22:M22"/>
    <mergeCell ref="B2:E2"/>
    <mergeCell ref="A2:A3"/>
    <mergeCell ref="F2:I2"/>
    <mergeCell ref="A23:M23"/>
  </mergeCells>
  <phoneticPr fontId="3" type="noConversion"/>
  <pageMargins left="0.7" right="0.7" top="0.75" bottom="0.75" header="0.3" footer="0.3"/>
  <pageSetup orientation="portrait" r:id="rId1"/>
  <ignoredErrors>
    <ignoredError sqref="B16:B17 F16:F17 C16:D17" formulaRange="1"/>
    <ignoredError sqref="K1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85E6E-7684-4239-9AE3-B616A5093305}">
  <dimension ref="A1:AB94"/>
  <sheetViews>
    <sheetView workbookViewId="0">
      <pane xSplit="1" topLeftCell="B1" activePane="topRight" state="frozen"/>
      <selection pane="topRight" activeCell="H97" sqref="H97"/>
    </sheetView>
  </sheetViews>
  <sheetFormatPr defaultRowHeight="14.4" x14ac:dyDescent="0.3"/>
  <cols>
    <col min="1" max="1" width="27.109375" bestFit="1" customWidth="1"/>
    <col min="2" max="2" width="10" customWidth="1"/>
    <col min="3" max="3" width="10.5546875" customWidth="1"/>
    <col min="4" max="4" width="9.33203125" customWidth="1"/>
    <col min="5" max="5" width="16.109375" customWidth="1"/>
    <col min="7" max="7" width="10.44140625" bestFit="1" customWidth="1"/>
    <col min="9" max="9" width="16.109375" bestFit="1" customWidth="1"/>
    <col min="10" max="10" width="24.33203125" bestFit="1" customWidth="1"/>
  </cols>
  <sheetData>
    <row r="1" spans="1:10" ht="39.6" customHeight="1" x14ac:dyDescent="0.3">
      <c r="A1" s="39" t="s">
        <v>59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3.4" x14ac:dyDescent="0.3">
      <c r="A2" s="35" t="s">
        <v>0</v>
      </c>
      <c r="B2" s="42" t="s">
        <v>22</v>
      </c>
      <c r="C2" s="43"/>
      <c r="D2" s="43"/>
      <c r="E2" s="43"/>
      <c r="F2" s="43" t="s">
        <v>27</v>
      </c>
      <c r="G2" s="43"/>
      <c r="H2" s="43"/>
      <c r="I2" s="43"/>
      <c r="J2" s="41" t="s">
        <v>43</v>
      </c>
    </row>
    <row r="3" spans="1:10" ht="23.4" x14ac:dyDescent="0.3">
      <c r="A3" s="34"/>
      <c r="B3" s="9" t="s">
        <v>24</v>
      </c>
      <c r="C3" s="9" t="s">
        <v>23</v>
      </c>
      <c r="D3" s="9" t="s">
        <v>25</v>
      </c>
      <c r="E3" s="9" t="s">
        <v>26</v>
      </c>
      <c r="F3" s="9" t="s">
        <v>24</v>
      </c>
      <c r="G3" s="9" t="s">
        <v>23</v>
      </c>
      <c r="H3" s="9" t="s">
        <v>25</v>
      </c>
      <c r="I3" s="9" t="s">
        <v>26</v>
      </c>
      <c r="J3" s="41"/>
    </row>
    <row r="4" spans="1:10" ht="23.4" x14ac:dyDescent="0.6">
      <c r="A4" s="32" t="s">
        <v>9</v>
      </c>
      <c r="B4" s="13">
        <f>ข้อมูลการใช้น้ำ!C4</f>
        <v>829</v>
      </c>
      <c r="C4" s="14">
        <f>B4-(B4*0.5/100)</f>
        <v>824.85500000000002</v>
      </c>
      <c r="D4" s="2">
        <f>ข้อมูลการใช้น้ำ!G4</f>
        <v>803</v>
      </c>
      <c r="E4" s="15" t="str">
        <f t="shared" ref="E4:E9" si="0">IF(D4&lt;=B4,"บรรลุผล","ไม่บรรลุผล")</f>
        <v>บรรลุผล</v>
      </c>
      <c r="F4" s="12">
        <v>0.47919075144508672</v>
      </c>
      <c r="G4" s="33">
        <f>F4-(F4*0.5/100)</f>
        <v>0.47679479768786126</v>
      </c>
      <c r="H4" s="12">
        <v>0.44072447859495062</v>
      </c>
      <c r="I4" s="15" t="str">
        <f>IF(H4&lt;=F4,"บรรลุผล","ไม่บรรลุผล")</f>
        <v>บรรลุผล</v>
      </c>
      <c r="J4" s="21"/>
    </row>
    <row r="5" spans="1:10" ht="23.4" x14ac:dyDescent="0.6">
      <c r="A5" s="32" t="s">
        <v>10</v>
      </c>
      <c r="B5" s="13">
        <f>ข้อมูลการใช้น้ำ!C5</f>
        <v>695</v>
      </c>
      <c r="C5" s="14">
        <f t="shared" ref="C5:C15" si="1">B5-(B5*0.5/100)</f>
        <v>691.52499999999998</v>
      </c>
      <c r="D5" s="2">
        <f>ข้อมูลการใช้น้ำ!G5</f>
        <v>1113</v>
      </c>
      <c r="E5" s="16" t="str">
        <f t="shared" si="0"/>
        <v>ไม่บรรลุผล</v>
      </c>
      <c r="F5" s="12">
        <v>0.40173410404624277</v>
      </c>
      <c r="G5" s="33">
        <f t="shared" ref="G5:G15" si="2">F5-(F5*0.5/100)</f>
        <v>0.39972543352601153</v>
      </c>
      <c r="H5" s="12">
        <v>0.61086717892425901</v>
      </c>
      <c r="I5" s="16" t="str">
        <f>IF(H5&lt;=F5,"บรรลุผล","ไม่บรรลุผล")</f>
        <v>ไม่บรรลุผล</v>
      </c>
      <c r="J5" s="22" t="s">
        <v>45</v>
      </c>
    </row>
    <row r="6" spans="1:10" ht="23.4" x14ac:dyDescent="0.6">
      <c r="A6" s="32" t="s">
        <v>11</v>
      </c>
      <c r="B6" s="13">
        <f>ข้อมูลการใช้น้ำ!C6</f>
        <v>556</v>
      </c>
      <c r="C6" s="14">
        <f t="shared" si="1"/>
        <v>553.22</v>
      </c>
      <c r="D6" s="2">
        <f>ข้อมูลการใช้น้ำ!G6</f>
        <v>532</v>
      </c>
      <c r="E6" s="15" t="str">
        <f t="shared" si="0"/>
        <v>บรรลุผล</v>
      </c>
      <c r="F6" s="12">
        <v>0.32138728323699423</v>
      </c>
      <c r="G6" s="33">
        <f t="shared" si="2"/>
        <v>0.31978034682080925</v>
      </c>
      <c r="H6" s="12">
        <v>0.29198682766190998</v>
      </c>
      <c r="I6" s="15" t="str">
        <f t="shared" ref="I6:I9" si="3">IF(H6&lt;=F6,"บรรลุผล","ไม่บรรลุผล")</f>
        <v>บรรลุผล</v>
      </c>
      <c r="J6" s="22"/>
    </row>
    <row r="7" spans="1:10" ht="23.4" x14ac:dyDescent="0.6">
      <c r="A7" s="32" t="s">
        <v>12</v>
      </c>
      <c r="B7" s="13">
        <f>ข้อมูลการใช้น้ำ!C7</f>
        <v>417</v>
      </c>
      <c r="C7" s="14">
        <f t="shared" si="1"/>
        <v>414.91500000000002</v>
      </c>
      <c r="D7" s="2">
        <f>ข้อมูลการใช้น้ำ!G7</f>
        <v>424</v>
      </c>
      <c r="E7" s="16" t="str">
        <f t="shared" si="0"/>
        <v>ไม่บรรลุผล</v>
      </c>
      <c r="F7" s="12">
        <v>2.6392405063291138</v>
      </c>
      <c r="G7" s="33">
        <f t="shared" si="2"/>
        <v>2.6260443037974683</v>
      </c>
      <c r="H7" s="12">
        <v>2.6835443037974684</v>
      </c>
      <c r="I7" s="16" t="str">
        <f t="shared" si="3"/>
        <v>ไม่บรรลุผล</v>
      </c>
      <c r="J7" s="22" t="s">
        <v>46</v>
      </c>
    </row>
    <row r="8" spans="1:10" ht="23.4" x14ac:dyDescent="0.6">
      <c r="A8" s="32" t="s">
        <v>13</v>
      </c>
      <c r="B8" s="13">
        <f>ข้อมูลการใช้น้ำ!C8</f>
        <v>497</v>
      </c>
      <c r="C8" s="14">
        <f t="shared" si="1"/>
        <v>494.51499999999999</v>
      </c>
      <c r="D8" s="2">
        <f>ข้อมูลการใช้น้ำ!G8</f>
        <v>723</v>
      </c>
      <c r="E8" s="16" t="str">
        <f t="shared" si="0"/>
        <v>ไม่บรรลุผล</v>
      </c>
      <c r="F8" s="12">
        <v>3.1455696202531644</v>
      </c>
      <c r="G8" s="33">
        <f t="shared" si="2"/>
        <v>3.1298417721518987</v>
      </c>
      <c r="H8" s="12">
        <v>4.575949367088608</v>
      </c>
      <c r="I8" s="16" t="str">
        <f t="shared" si="3"/>
        <v>ไม่บรรลุผล</v>
      </c>
      <c r="J8" s="22" t="s">
        <v>47</v>
      </c>
    </row>
    <row r="9" spans="1:10" ht="23.4" x14ac:dyDescent="0.6">
      <c r="A9" s="32" t="s">
        <v>14</v>
      </c>
      <c r="B9" s="13">
        <f>ข้อมูลการใช้น้ำ!C9</f>
        <v>202</v>
      </c>
      <c r="C9" s="14">
        <f t="shared" si="1"/>
        <v>200.99</v>
      </c>
      <c r="D9" s="2">
        <f>ข้อมูลการใช้น้ำ!G9</f>
        <v>539</v>
      </c>
      <c r="E9" s="16" t="str">
        <f t="shared" si="0"/>
        <v>ไม่บรรลุผล</v>
      </c>
      <c r="F9" s="12">
        <v>1.2784810126582278</v>
      </c>
      <c r="G9" s="33">
        <f t="shared" si="2"/>
        <v>1.2720886075949367</v>
      </c>
      <c r="H9" s="12">
        <v>3.4113924050632911</v>
      </c>
      <c r="I9" s="16" t="str">
        <f t="shared" si="3"/>
        <v>ไม่บรรลุผล</v>
      </c>
      <c r="J9" s="22" t="s">
        <v>47</v>
      </c>
    </row>
    <row r="10" spans="1:10" ht="23.4" x14ac:dyDescent="0.6">
      <c r="A10" s="2" t="s">
        <v>15</v>
      </c>
      <c r="B10" s="13">
        <f>ข้อมูลการใช้น้ำ!C10</f>
        <v>483</v>
      </c>
      <c r="C10" s="14">
        <f t="shared" si="1"/>
        <v>480.58499999999998</v>
      </c>
      <c r="D10" s="2"/>
      <c r="E10" s="2"/>
      <c r="F10" s="12">
        <v>0.25898123324396782</v>
      </c>
      <c r="G10" s="33">
        <f t="shared" si="2"/>
        <v>0.25768632707774797</v>
      </c>
      <c r="H10" s="12">
        <f>ข้อมูลการใช้น้ำ!I10</f>
        <v>0</v>
      </c>
      <c r="I10" s="2"/>
      <c r="J10" s="22"/>
    </row>
    <row r="11" spans="1:10" ht="23.4" x14ac:dyDescent="0.6">
      <c r="A11" s="2" t="s">
        <v>16</v>
      </c>
      <c r="B11" s="13">
        <f>ข้อมูลการใช้น้ำ!C11</f>
        <v>457</v>
      </c>
      <c r="C11" s="14">
        <f t="shared" si="1"/>
        <v>454.71499999999997</v>
      </c>
      <c r="D11" s="2"/>
      <c r="E11" s="2"/>
      <c r="F11" s="12">
        <v>0.2450402144772118</v>
      </c>
      <c r="G11" s="33">
        <f t="shared" si="2"/>
        <v>0.24381501340482575</v>
      </c>
      <c r="H11" s="12">
        <f>ข้อมูลการใช้น้ำ!I11</f>
        <v>0</v>
      </c>
      <c r="I11" s="2"/>
      <c r="J11" s="22"/>
    </row>
    <row r="12" spans="1:10" ht="23.4" x14ac:dyDescent="0.6">
      <c r="A12" s="2" t="s">
        <v>17</v>
      </c>
      <c r="B12" s="13">
        <f>ข้อมูลการใช้น้ำ!C12</f>
        <v>380</v>
      </c>
      <c r="C12" s="14">
        <f t="shared" si="1"/>
        <v>378.1</v>
      </c>
      <c r="D12" s="2"/>
      <c r="E12" s="2"/>
      <c r="F12" s="12">
        <v>0.20375335120643431</v>
      </c>
      <c r="G12" s="33">
        <f t="shared" si="2"/>
        <v>0.20273458445040216</v>
      </c>
      <c r="H12" s="12">
        <f>ข้อมูลการใช้น้ำ!I12</f>
        <v>0</v>
      </c>
      <c r="I12" s="2"/>
      <c r="J12" s="22"/>
    </row>
    <row r="13" spans="1:10" ht="23.4" x14ac:dyDescent="0.6">
      <c r="A13" s="2" t="s">
        <v>18</v>
      </c>
      <c r="B13" s="13">
        <f>ข้อมูลการใช้น้ำ!C13</f>
        <v>20</v>
      </c>
      <c r="C13" s="14">
        <f t="shared" si="1"/>
        <v>19.899999999999999</v>
      </c>
      <c r="D13" s="2"/>
      <c r="E13" s="2"/>
      <c r="F13" s="12">
        <v>1.0723860589812333E-2</v>
      </c>
      <c r="G13" s="33">
        <f t="shared" si="2"/>
        <v>1.0670241286863271E-2</v>
      </c>
      <c r="H13" s="12">
        <f>ข้อมูลการใช้น้ำ!I13</f>
        <v>0</v>
      </c>
      <c r="I13" s="2"/>
      <c r="J13" s="22" t="s">
        <v>44</v>
      </c>
    </row>
    <row r="14" spans="1:10" ht="23.4" x14ac:dyDescent="0.6">
      <c r="A14" s="2" t="s">
        <v>19</v>
      </c>
      <c r="B14" s="13">
        <f>ข้อมูลการใช้น้ำ!C14</f>
        <v>471</v>
      </c>
      <c r="C14" s="14">
        <f t="shared" si="1"/>
        <v>468.64499999999998</v>
      </c>
      <c r="D14" s="2"/>
      <c r="E14" s="2"/>
      <c r="F14" s="12">
        <v>0.25850713501646544</v>
      </c>
      <c r="G14" s="33">
        <f t="shared" si="2"/>
        <v>0.25721459934138313</v>
      </c>
      <c r="H14" s="12">
        <f>ข้อมูลการใช้น้ำ!I14</f>
        <v>0</v>
      </c>
      <c r="I14" s="2"/>
      <c r="J14" s="22"/>
    </row>
    <row r="15" spans="1:10" ht="23.4" x14ac:dyDescent="0.6">
      <c r="A15" s="2" t="s">
        <v>20</v>
      </c>
      <c r="B15" s="13">
        <f>ข้อมูลการใช้น้ำ!C15</f>
        <v>810</v>
      </c>
      <c r="C15" s="14">
        <f t="shared" si="1"/>
        <v>805.95</v>
      </c>
      <c r="D15" s="2"/>
      <c r="E15" s="2"/>
      <c r="F15" s="12">
        <v>0.44456641053787049</v>
      </c>
      <c r="G15" s="33">
        <f t="shared" si="2"/>
        <v>0.44234357848518113</v>
      </c>
      <c r="H15" s="12">
        <f>ข้อมูลการใช้น้ำ!I15</f>
        <v>0</v>
      </c>
      <c r="I15" s="2"/>
      <c r="J15" s="22"/>
    </row>
    <row r="16" spans="1:10" s="18" customFormat="1" ht="23.4" x14ac:dyDescent="0.6">
      <c r="A16" s="10" t="s">
        <v>52</v>
      </c>
      <c r="B16" s="17">
        <f>SUM(B4:B9)</f>
        <v>3196</v>
      </c>
      <c r="C16" s="17">
        <f t="shared" ref="C16:D16" si="4">SUM(C4:C9)</f>
        <v>3180.0200000000004</v>
      </c>
      <c r="D16" s="17">
        <f t="shared" si="4"/>
        <v>4134</v>
      </c>
      <c r="E16" s="31" t="s">
        <v>58</v>
      </c>
      <c r="F16" s="19">
        <f>SUM(F4:F9)</f>
        <v>8.2656032779688307</v>
      </c>
      <c r="G16" s="19">
        <f t="shared" ref="G16:H16" si="5">SUM(G4:G9)</f>
        <v>8.2242752615789865</v>
      </c>
      <c r="H16" s="19">
        <f t="shared" si="5"/>
        <v>12.014464561130486</v>
      </c>
      <c r="I16" s="31" t="s">
        <v>58</v>
      </c>
      <c r="J16" s="20"/>
    </row>
    <row r="56" spans="2:28" ht="39" customHeight="1" x14ac:dyDescent="0.3">
      <c r="B56" s="44" t="s">
        <v>60</v>
      </c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</row>
    <row r="57" spans="2:28" ht="24.6" x14ac:dyDescent="0.3">
      <c r="B57" s="46" t="s">
        <v>61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</row>
    <row r="58" spans="2:28" ht="24.6" x14ac:dyDescent="0.3">
      <c r="B58" s="37" t="s">
        <v>62</v>
      </c>
      <c r="C58" s="38"/>
      <c r="D58" s="47" t="s">
        <v>72</v>
      </c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</row>
    <row r="59" spans="2:28" ht="24.6" x14ac:dyDescent="0.3">
      <c r="B59" s="48" t="s">
        <v>63</v>
      </c>
      <c r="C59" s="48"/>
      <c r="D59" s="49" t="s">
        <v>70</v>
      </c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</row>
    <row r="60" spans="2:28" ht="24.6" x14ac:dyDescent="0.3">
      <c r="B60" s="37" t="s">
        <v>64</v>
      </c>
      <c r="C60" s="38"/>
      <c r="D60" s="50" t="s">
        <v>71</v>
      </c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</row>
    <row r="61" spans="2:28" ht="24.6" x14ac:dyDescent="0.3">
      <c r="B61" s="51" t="s">
        <v>65</v>
      </c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</row>
    <row r="62" spans="2:28" ht="24.6" x14ac:dyDescent="0.3">
      <c r="B62" s="37" t="s">
        <v>62</v>
      </c>
      <c r="C62" s="38"/>
      <c r="D62" s="47" t="s">
        <v>75</v>
      </c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</row>
    <row r="63" spans="2:28" ht="24.6" x14ac:dyDescent="0.3">
      <c r="B63" s="48" t="s">
        <v>63</v>
      </c>
      <c r="C63" s="48"/>
      <c r="D63" s="49" t="s">
        <v>73</v>
      </c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</row>
    <row r="64" spans="2:28" ht="24.6" x14ac:dyDescent="0.3">
      <c r="B64" s="37" t="s">
        <v>64</v>
      </c>
      <c r="C64" s="38"/>
      <c r="D64" s="50" t="s">
        <v>74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</row>
    <row r="65" spans="2:28" ht="24.6" x14ac:dyDescent="0.3">
      <c r="B65" s="46" t="s">
        <v>66</v>
      </c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</row>
    <row r="66" spans="2:28" ht="24.6" x14ac:dyDescent="0.3">
      <c r="B66" s="37" t="s">
        <v>62</v>
      </c>
      <c r="C66" s="38"/>
      <c r="D66" s="49" t="s">
        <v>76</v>
      </c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</row>
    <row r="67" spans="2:28" ht="24.6" x14ac:dyDescent="0.3">
      <c r="B67" s="52" t="s">
        <v>63</v>
      </c>
      <c r="C67" s="52"/>
      <c r="D67" s="49" t="s">
        <v>77</v>
      </c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</row>
    <row r="68" spans="2:28" ht="24.6" x14ac:dyDescent="0.3">
      <c r="B68" s="37" t="s">
        <v>64</v>
      </c>
      <c r="C68" s="38"/>
      <c r="D68" s="50" t="s">
        <v>78</v>
      </c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</row>
    <row r="69" spans="2:28" ht="24.6" x14ac:dyDescent="0.3">
      <c r="B69" s="51" t="s">
        <v>67</v>
      </c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</row>
    <row r="70" spans="2:28" ht="24.6" x14ac:dyDescent="0.3">
      <c r="B70" s="37" t="s">
        <v>62</v>
      </c>
      <c r="C70" s="38"/>
      <c r="D70" s="47" t="s">
        <v>79</v>
      </c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</row>
    <row r="71" spans="2:28" ht="24.6" x14ac:dyDescent="0.3">
      <c r="B71" s="52" t="s">
        <v>63</v>
      </c>
      <c r="C71" s="52"/>
      <c r="D71" s="47" t="s">
        <v>80</v>
      </c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</row>
    <row r="72" spans="2:28" ht="24.6" x14ac:dyDescent="0.3">
      <c r="B72" s="37" t="s">
        <v>64</v>
      </c>
      <c r="C72" s="38"/>
      <c r="D72" s="50" t="s">
        <v>81</v>
      </c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</row>
    <row r="73" spans="2:28" ht="24.6" x14ac:dyDescent="0.3">
      <c r="B73" s="51" t="s">
        <v>68</v>
      </c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</row>
    <row r="74" spans="2:28" ht="24.6" x14ac:dyDescent="0.3">
      <c r="B74" s="37" t="s">
        <v>62</v>
      </c>
      <c r="C74" s="38"/>
      <c r="D74" s="50" t="s">
        <v>82</v>
      </c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</row>
    <row r="75" spans="2:28" ht="24.6" x14ac:dyDescent="0.3">
      <c r="B75" s="52" t="s">
        <v>63</v>
      </c>
      <c r="C75" s="52"/>
      <c r="D75" s="47" t="s">
        <v>83</v>
      </c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</row>
    <row r="76" spans="2:28" ht="24.6" x14ac:dyDescent="0.3">
      <c r="B76" s="37" t="s">
        <v>64</v>
      </c>
      <c r="C76" s="38"/>
      <c r="D76" s="50" t="s">
        <v>84</v>
      </c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</row>
    <row r="77" spans="2:28" ht="24.6" x14ac:dyDescent="0.3">
      <c r="B77" s="51" t="s">
        <v>69</v>
      </c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</row>
    <row r="78" spans="2:28" ht="24.6" x14ac:dyDescent="0.3">
      <c r="B78" s="37" t="s">
        <v>62</v>
      </c>
      <c r="C78" s="38"/>
      <c r="D78" s="53" t="s">
        <v>85</v>
      </c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</row>
    <row r="79" spans="2:28" ht="24.6" x14ac:dyDescent="0.3">
      <c r="B79" s="52" t="s">
        <v>63</v>
      </c>
      <c r="C79" s="52"/>
      <c r="D79" s="49" t="s">
        <v>86</v>
      </c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</row>
    <row r="80" spans="2:28" ht="24.6" x14ac:dyDescent="0.3">
      <c r="B80" s="37" t="s">
        <v>64</v>
      </c>
      <c r="C80" s="38"/>
      <c r="D80" s="53" t="s">
        <v>87</v>
      </c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</row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  <row r="92" customFormat="1" x14ac:dyDescent="0.3"/>
    <row r="93" customFormat="1" x14ac:dyDescent="0.3"/>
    <row r="94" customFormat="1" x14ac:dyDescent="0.3"/>
  </sheetData>
  <mergeCells count="35">
    <mergeCell ref="B79:C79"/>
    <mergeCell ref="D79:N79"/>
    <mergeCell ref="D80:N80"/>
    <mergeCell ref="D74:N74"/>
    <mergeCell ref="D78:N78"/>
    <mergeCell ref="B73:N73"/>
    <mergeCell ref="B75:C75"/>
    <mergeCell ref="D75:N75"/>
    <mergeCell ref="D76:N76"/>
    <mergeCell ref="B77:N77"/>
    <mergeCell ref="B69:N69"/>
    <mergeCell ref="D70:N70"/>
    <mergeCell ref="B71:C71"/>
    <mergeCell ref="D71:N71"/>
    <mergeCell ref="D72:N72"/>
    <mergeCell ref="B65:N65"/>
    <mergeCell ref="D66:N66"/>
    <mergeCell ref="B67:C67"/>
    <mergeCell ref="D67:N67"/>
    <mergeCell ref="D68:N68"/>
    <mergeCell ref="B61:N61"/>
    <mergeCell ref="D62:N62"/>
    <mergeCell ref="B63:C63"/>
    <mergeCell ref="D63:N63"/>
    <mergeCell ref="D64:N64"/>
    <mergeCell ref="B57:N57"/>
    <mergeCell ref="D58:N58"/>
    <mergeCell ref="B59:C59"/>
    <mergeCell ref="D59:N59"/>
    <mergeCell ref="D60:N60"/>
    <mergeCell ref="A1:J1"/>
    <mergeCell ref="J2:J3"/>
    <mergeCell ref="B2:E2"/>
    <mergeCell ref="F2:I2"/>
    <mergeCell ref="B56:N56"/>
  </mergeCells>
  <phoneticPr fontId="3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7D31A-4DE9-4B6B-A20A-2C3700AC2C6F}">
  <dimension ref="A1:O19"/>
  <sheetViews>
    <sheetView workbookViewId="0">
      <pane xSplit="1" topLeftCell="B1" activePane="topRight" state="frozen"/>
      <selection pane="topRight" activeCell="R4" sqref="R4"/>
    </sheetView>
  </sheetViews>
  <sheetFormatPr defaultRowHeight="14.4" x14ac:dyDescent="0.3"/>
  <cols>
    <col min="1" max="1" width="11.33203125" bestFit="1" customWidth="1"/>
    <col min="6" max="6" width="16.109375" bestFit="1" customWidth="1"/>
    <col min="8" max="8" width="10.5546875" bestFit="1" customWidth="1"/>
    <col min="13" max="13" width="16.109375" bestFit="1" customWidth="1"/>
    <col min="15" max="15" width="10.5546875" bestFit="1" customWidth="1"/>
  </cols>
  <sheetData>
    <row r="1" spans="1:15" ht="60.6" customHeight="1" x14ac:dyDescent="0.3">
      <c r="A1" s="62" t="s">
        <v>28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5" ht="23.4" x14ac:dyDescent="0.3">
      <c r="A2" s="63" t="s">
        <v>0</v>
      </c>
      <c r="B2" s="61" t="s">
        <v>38</v>
      </c>
      <c r="C2" s="61"/>
      <c r="D2" s="61"/>
      <c r="E2" s="61"/>
      <c r="F2" s="61"/>
      <c r="G2" s="61"/>
      <c r="H2" s="61"/>
      <c r="I2" s="61" t="s">
        <v>39</v>
      </c>
      <c r="J2" s="61"/>
      <c r="K2" s="61"/>
      <c r="L2" s="61"/>
      <c r="M2" s="61"/>
      <c r="N2" s="61"/>
      <c r="O2" s="61"/>
    </row>
    <row r="3" spans="1:15" ht="23.4" x14ac:dyDescent="0.3">
      <c r="A3" s="64"/>
      <c r="B3" s="61" t="s">
        <v>37</v>
      </c>
      <c r="C3" s="61"/>
      <c r="D3" s="61"/>
      <c r="E3" s="61"/>
      <c r="F3" s="61"/>
      <c r="G3" s="61"/>
      <c r="H3" s="61"/>
      <c r="I3" s="61" t="s">
        <v>37</v>
      </c>
      <c r="J3" s="61"/>
      <c r="K3" s="61"/>
      <c r="L3" s="61"/>
      <c r="M3" s="61"/>
      <c r="N3" s="61"/>
      <c r="O3" s="61"/>
    </row>
    <row r="4" spans="1:15" ht="23.4" x14ac:dyDescent="0.6">
      <c r="A4" s="64"/>
      <c r="B4" s="60" t="s">
        <v>29</v>
      </c>
      <c r="C4" s="59" t="s">
        <v>30</v>
      </c>
      <c r="D4" s="59"/>
      <c r="E4" s="59" t="s">
        <v>36</v>
      </c>
      <c r="F4" s="59"/>
      <c r="G4" s="59"/>
      <c r="H4" s="61" t="s">
        <v>35</v>
      </c>
      <c r="I4" s="60" t="s">
        <v>29</v>
      </c>
      <c r="J4" s="59" t="s">
        <v>30</v>
      </c>
      <c r="K4" s="59"/>
      <c r="L4" s="59" t="s">
        <v>36</v>
      </c>
      <c r="M4" s="59"/>
      <c r="N4" s="59"/>
      <c r="O4" s="61" t="s">
        <v>35</v>
      </c>
    </row>
    <row r="5" spans="1:15" ht="23.4" x14ac:dyDescent="0.6">
      <c r="A5" s="65"/>
      <c r="B5" s="60"/>
      <c r="C5" s="2" t="s">
        <v>31</v>
      </c>
      <c r="D5" s="2" t="s">
        <v>32</v>
      </c>
      <c r="E5" s="2" t="s">
        <v>1</v>
      </c>
      <c r="F5" s="2" t="s">
        <v>33</v>
      </c>
      <c r="G5" s="2" t="s">
        <v>34</v>
      </c>
      <c r="H5" s="61"/>
      <c r="I5" s="60"/>
      <c r="J5" s="2" t="s">
        <v>31</v>
      </c>
      <c r="K5" s="2" t="s">
        <v>32</v>
      </c>
      <c r="L5" s="2" t="s">
        <v>1</v>
      </c>
      <c r="M5" s="2" t="s">
        <v>33</v>
      </c>
      <c r="N5" s="2" t="s">
        <v>34</v>
      </c>
      <c r="O5" s="61"/>
    </row>
    <row r="6" spans="1:15" ht="23.4" x14ac:dyDescent="0.6">
      <c r="A6" s="2" t="s">
        <v>9</v>
      </c>
      <c r="B6" s="2"/>
      <c r="C6" s="2"/>
      <c r="D6" s="2"/>
      <c r="E6" s="2"/>
      <c r="F6" s="5"/>
      <c r="G6" s="5"/>
      <c r="H6" s="5"/>
      <c r="I6" s="2"/>
      <c r="J6" s="2"/>
      <c r="K6" s="2"/>
      <c r="L6" s="2"/>
      <c r="M6" s="5"/>
      <c r="N6" s="5"/>
      <c r="O6" s="5"/>
    </row>
    <row r="7" spans="1:15" ht="23.4" x14ac:dyDescent="0.6">
      <c r="A7" s="2" t="s">
        <v>10</v>
      </c>
      <c r="B7" s="2"/>
      <c r="C7" s="2"/>
      <c r="D7" s="2"/>
      <c r="E7" s="2"/>
      <c r="F7" s="5"/>
      <c r="G7" s="5"/>
      <c r="H7" s="5"/>
      <c r="I7" s="2"/>
      <c r="J7" s="2"/>
      <c r="K7" s="2"/>
      <c r="L7" s="2"/>
      <c r="M7" s="5"/>
      <c r="N7" s="5"/>
      <c r="O7" s="5"/>
    </row>
    <row r="8" spans="1:15" ht="23.4" x14ac:dyDescent="0.6">
      <c r="A8" s="2" t="s">
        <v>11</v>
      </c>
      <c r="B8" s="2"/>
      <c r="C8" s="2"/>
      <c r="D8" s="2"/>
      <c r="E8" s="2"/>
      <c r="F8" s="5"/>
      <c r="G8" s="5"/>
      <c r="H8" s="5"/>
      <c r="I8" s="2"/>
      <c r="J8" s="2"/>
      <c r="K8" s="2"/>
      <c r="L8" s="2"/>
      <c r="M8" s="5"/>
      <c r="N8" s="5"/>
      <c r="O8" s="5"/>
    </row>
    <row r="9" spans="1:15" ht="23.4" x14ac:dyDescent="0.6">
      <c r="A9" s="2" t="s">
        <v>12</v>
      </c>
      <c r="B9" s="2"/>
      <c r="C9" s="2"/>
      <c r="D9" s="2"/>
      <c r="E9" s="2"/>
      <c r="F9" s="5"/>
      <c r="G9" s="5"/>
      <c r="H9" s="5"/>
      <c r="I9" s="2"/>
      <c r="J9" s="2"/>
      <c r="K9" s="2"/>
      <c r="L9" s="2"/>
      <c r="M9" s="5"/>
      <c r="N9" s="5"/>
      <c r="O9" s="5"/>
    </row>
    <row r="10" spans="1:15" ht="23.4" x14ac:dyDescent="0.6">
      <c r="A10" s="2" t="s">
        <v>13</v>
      </c>
      <c r="B10" s="2"/>
      <c r="C10" s="2"/>
      <c r="D10" s="2"/>
      <c r="E10" s="2"/>
      <c r="F10" s="5"/>
      <c r="G10" s="5"/>
      <c r="H10" s="5"/>
      <c r="I10" s="2"/>
      <c r="J10" s="2"/>
      <c r="K10" s="2"/>
      <c r="L10" s="2"/>
      <c r="M10" s="5"/>
      <c r="N10" s="5"/>
      <c r="O10" s="5"/>
    </row>
    <row r="11" spans="1:15" ht="23.4" x14ac:dyDescent="0.6">
      <c r="A11" s="2" t="s">
        <v>14</v>
      </c>
      <c r="B11" s="2"/>
      <c r="C11" s="2"/>
      <c r="D11" s="2"/>
      <c r="E11" s="2"/>
      <c r="F11" s="5"/>
      <c r="G11" s="5"/>
      <c r="H11" s="5"/>
      <c r="I11" s="2"/>
      <c r="J11" s="2"/>
      <c r="K11" s="2"/>
      <c r="L11" s="2"/>
      <c r="M11" s="5"/>
      <c r="N11" s="5"/>
      <c r="O11" s="5"/>
    </row>
    <row r="12" spans="1:15" ht="23.4" x14ac:dyDescent="0.6">
      <c r="A12" s="2" t="s">
        <v>15</v>
      </c>
      <c r="B12" s="2"/>
      <c r="C12" s="2"/>
      <c r="D12" s="2"/>
      <c r="E12" s="2"/>
      <c r="F12" s="5"/>
      <c r="G12" s="5"/>
      <c r="H12" s="5"/>
      <c r="I12" s="2"/>
      <c r="J12" s="2"/>
      <c r="K12" s="2"/>
      <c r="L12" s="2"/>
      <c r="M12" s="5"/>
      <c r="N12" s="5"/>
      <c r="O12" s="5"/>
    </row>
    <row r="13" spans="1:15" ht="23.4" x14ac:dyDescent="0.6">
      <c r="A13" s="2" t="s">
        <v>16</v>
      </c>
      <c r="B13" s="2"/>
      <c r="C13" s="2"/>
      <c r="D13" s="2"/>
      <c r="E13" s="2"/>
      <c r="F13" s="5"/>
      <c r="G13" s="5"/>
      <c r="H13" s="5"/>
      <c r="I13" s="2"/>
      <c r="J13" s="2"/>
      <c r="K13" s="2"/>
      <c r="L13" s="2"/>
      <c r="M13" s="5"/>
      <c r="N13" s="5"/>
      <c r="O13" s="5"/>
    </row>
    <row r="14" spans="1:15" ht="23.4" x14ac:dyDescent="0.6">
      <c r="A14" s="2" t="s">
        <v>17</v>
      </c>
      <c r="B14" s="2"/>
      <c r="C14" s="2"/>
      <c r="D14" s="2"/>
      <c r="E14" s="2"/>
      <c r="F14" s="5"/>
      <c r="G14" s="5"/>
      <c r="H14" s="5"/>
      <c r="I14" s="2"/>
      <c r="J14" s="2"/>
      <c r="K14" s="2"/>
      <c r="L14" s="2"/>
      <c r="M14" s="5"/>
      <c r="N14" s="5"/>
      <c r="O14" s="5"/>
    </row>
    <row r="15" spans="1:15" ht="23.4" x14ac:dyDescent="0.6">
      <c r="A15" s="2" t="s">
        <v>18</v>
      </c>
      <c r="B15" s="2"/>
      <c r="C15" s="2"/>
      <c r="D15" s="2"/>
      <c r="E15" s="2"/>
      <c r="F15" s="5"/>
      <c r="G15" s="5"/>
      <c r="H15" s="5"/>
      <c r="I15" s="2"/>
      <c r="J15" s="2"/>
      <c r="K15" s="2"/>
      <c r="L15" s="2"/>
      <c r="M15" s="5"/>
      <c r="N15" s="5"/>
      <c r="O15" s="5"/>
    </row>
    <row r="16" spans="1:15" ht="23.4" x14ac:dyDescent="0.6">
      <c r="A16" s="2" t="s">
        <v>19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ht="23.4" x14ac:dyDescent="0.6">
      <c r="A17" s="2" t="s">
        <v>20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ht="23.4" x14ac:dyDescent="0.6">
      <c r="A18" s="2" t="s">
        <v>40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ht="23.4" x14ac:dyDescent="0.6">
      <c r="A19" s="2" t="s">
        <v>41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</sheetData>
  <mergeCells count="14">
    <mergeCell ref="C4:D4"/>
    <mergeCell ref="B4:B5"/>
    <mergeCell ref="E4:G4"/>
    <mergeCell ref="H4:H5"/>
    <mergeCell ref="A1:O1"/>
    <mergeCell ref="B3:H3"/>
    <mergeCell ref="B2:H2"/>
    <mergeCell ref="A2:A5"/>
    <mergeCell ref="I2:O2"/>
    <mergeCell ref="I3:O3"/>
    <mergeCell ref="I4:I5"/>
    <mergeCell ref="J4:K4"/>
    <mergeCell ref="L4:N4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ข้อมูลการใช้น้ำ</vt:lpstr>
      <vt:lpstr>วิเคราะห์-เป้าหมาย</vt:lpstr>
      <vt:lpstr>จำนวนผู้ใช้บริการทั้งหมด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Agro-biz CMU</dc:creator>
  <cp:lastModifiedBy>Agro-biz CMU</cp:lastModifiedBy>
  <dcterms:created xsi:type="dcterms:W3CDTF">2026-03-04T07:26:41Z</dcterms:created>
  <dcterms:modified xsi:type="dcterms:W3CDTF">2026-07-20T14:29:26Z</dcterms:modified>
</cp:coreProperties>
</file>