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4c50299923ea34/Desktop/"/>
    </mc:Choice>
  </mc:AlternateContent>
  <xr:revisionPtr revIDLastSave="387" documentId="13_ncr:1_{CAB46834-E514-4304-9941-E08084E1FDCB}" xr6:coauthVersionLast="47" xr6:coauthVersionMax="47" xr10:uidLastSave="{27342807-12AC-4B6C-9284-6C967D0ADF6A}"/>
  <bookViews>
    <workbookView xWindow="-108" yWindow="-108" windowWidth="23256" windowHeight="13896" activeTab="2" xr2:uid="{31AED3E9-D741-44F9-934E-E2F0D4BD1D11}"/>
  </bookViews>
  <sheets>
    <sheet name="ดีเซล" sheetId="2" r:id="rId1"/>
    <sheet name="เบนซิน" sheetId="7" r:id="rId2"/>
    <sheet name="วิเคราะห์-เป้าหมาย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6" i="5" l="1"/>
  <c r="R16" i="5"/>
  <c r="S5" i="5"/>
  <c r="K18" i="2"/>
  <c r="L18" i="2" s="1"/>
  <c r="K19" i="2"/>
  <c r="L19" i="2" s="1"/>
  <c r="K16" i="2"/>
  <c r="L16" i="2" s="1"/>
  <c r="D19" i="7"/>
  <c r="E19" i="7"/>
  <c r="G19" i="7"/>
  <c r="H19" i="7"/>
  <c r="K19" i="7" s="1"/>
  <c r="L19" i="7" s="1"/>
  <c r="I19" i="7"/>
  <c r="C19" i="7"/>
  <c r="D18" i="7"/>
  <c r="E18" i="7"/>
  <c r="G18" i="7"/>
  <c r="H18" i="7"/>
  <c r="K18" i="7" s="1"/>
  <c r="L18" i="7" s="1"/>
  <c r="I18" i="7"/>
  <c r="C18" i="7"/>
  <c r="D17" i="7"/>
  <c r="E17" i="7"/>
  <c r="G17" i="7"/>
  <c r="H17" i="7"/>
  <c r="K17" i="7" s="1"/>
  <c r="L17" i="7" s="1"/>
  <c r="I17" i="7"/>
  <c r="C17" i="7"/>
  <c r="D16" i="7"/>
  <c r="E16" i="7"/>
  <c r="G16" i="7"/>
  <c r="H16" i="7"/>
  <c r="K16" i="7" s="1"/>
  <c r="L16" i="7" s="1"/>
  <c r="I16" i="7"/>
  <c r="C16" i="7"/>
  <c r="D19" i="2"/>
  <c r="E19" i="2"/>
  <c r="G19" i="2"/>
  <c r="H19" i="2"/>
  <c r="I19" i="2"/>
  <c r="C19" i="2"/>
  <c r="D18" i="2"/>
  <c r="E18" i="2"/>
  <c r="G18" i="2"/>
  <c r="H18" i="2"/>
  <c r="I18" i="2"/>
  <c r="C18" i="2"/>
  <c r="D16" i="2"/>
  <c r="E16" i="2"/>
  <c r="G16" i="2"/>
  <c r="H16" i="2"/>
  <c r="I16" i="2"/>
  <c r="C16" i="2"/>
  <c r="D17" i="2"/>
  <c r="E17" i="2"/>
  <c r="G17" i="2"/>
  <c r="H17" i="2"/>
  <c r="K17" i="2" s="1"/>
  <c r="L17" i="2" s="1"/>
  <c r="I17" i="2"/>
  <c r="C17" i="2"/>
  <c r="S6" i="5"/>
  <c r="S7" i="5"/>
  <c r="S8" i="5"/>
  <c r="S9" i="5"/>
  <c r="S10" i="5"/>
  <c r="S11" i="5"/>
  <c r="S12" i="5"/>
  <c r="S13" i="5"/>
  <c r="S14" i="5"/>
  <c r="S15" i="5"/>
  <c r="K5" i="5"/>
  <c r="K6" i="5"/>
  <c r="K7" i="5"/>
  <c r="K8" i="5"/>
  <c r="K9" i="5"/>
  <c r="K10" i="5"/>
  <c r="K11" i="5"/>
  <c r="K12" i="5"/>
  <c r="K13" i="5"/>
  <c r="K14" i="5"/>
  <c r="K15" i="5"/>
  <c r="U5" i="5"/>
  <c r="U7" i="5"/>
  <c r="U8" i="5"/>
  <c r="U9" i="5"/>
  <c r="L16" i="5" l="1"/>
  <c r="S4" i="5"/>
  <c r="S16" i="5" s="1"/>
  <c r="K4" i="5"/>
  <c r="J16" i="5"/>
  <c r="U6" i="5"/>
  <c r="M5" i="5"/>
  <c r="D5" i="5"/>
  <c r="N5" i="5"/>
  <c r="M6" i="5"/>
  <c r="D6" i="5"/>
  <c r="N6" i="5"/>
  <c r="D7" i="5"/>
  <c r="N7" i="5"/>
  <c r="M7" i="5"/>
  <c r="N8" i="5"/>
  <c r="D8" i="5"/>
  <c r="M8" i="5"/>
  <c r="D9" i="5"/>
  <c r="M9" i="5"/>
  <c r="N9" i="5"/>
  <c r="D4" i="5"/>
  <c r="M4" i="5"/>
  <c r="B5" i="5"/>
  <c r="C5" i="5" s="1"/>
  <c r="B6" i="5"/>
  <c r="C6" i="5" s="1"/>
  <c r="B7" i="5"/>
  <c r="C7" i="5" s="1"/>
  <c r="B8" i="5"/>
  <c r="C8" i="5" s="1"/>
  <c r="B9" i="5"/>
  <c r="C9" i="5" s="1"/>
  <c r="B10" i="5"/>
  <c r="C10" i="5" s="1"/>
  <c r="B11" i="5"/>
  <c r="C11" i="5" s="1"/>
  <c r="B12" i="5"/>
  <c r="C12" i="5" s="1"/>
  <c r="B13" i="5"/>
  <c r="C13" i="5" s="1"/>
  <c r="B14" i="5"/>
  <c r="C14" i="5" s="1"/>
  <c r="B15" i="5"/>
  <c r="C15" i="5" s="1"/>
  <c r="B4" i="5"/>
  <c r="U4" i="5"/>
  <c r="U16" i="5" s="1"/>
  <c r="V5" i="5"/>
  <c r="V6" i="5"/>
  <c r="V7" i="5"/>
  <c r="V8" i="5"/>
  <c r="V9" i="5"/>
  <c r="K16" i="5" l="1"/>
  <c r="N4" i="5"/>
  <c r="M16" i="5"/>
  <c r="D16" i="5"/>
  <c r="D17" i="5"/>
  <c r="B17" i="5"/>
  <c r="B16" i="5"/>
  <c r="C4" i="5"/>
  <c r="F4" i="5" s="1"/>
  <c r="V4" i="5"/>
  <c r="E5" i="5"/>
  <c r="F5" i="5"/>
  <c r="E6" i="5"/>
  <c r="F6" i="5"/>
  <c r="E7" i="5"/>
  <c r="F7" i="5"/>
  <c r="E8" i="5"/>
  <c r="F8" i="5"/>
  <c r="E9" i="5"/>
  <c r="F9" i="5"/>
  <c r="E4" i="5"/>
  <c r="K5" i="7"/>
  <c r="L5" i="7"/>
  <c r="K6" i="7"/>
  <c r="L6" i="7"/>
  <c r="K7" i="7"/>
  <c r="L7" i="7"/>
  <c r="K8" i="7"/>
  <c r="L8" i="7"/>
  <c r="K9" i="7"/>
  <c r="L9" i="7"/>
  <c r="K4" i="7"/>
  <c r="L4" i="7" s="1"/>
  <c r="C16" i="5" l="1"/>
  <c r="C17" i="5"/>
  <c r="E17" i="5"/>
  <c r="E16" i="5"/>
  <c r="K5" i="2" l="1"/>
  <c r="L5" i="2" s="1"/>
  <c r="K6" i="2"/>
  <c r="L6" i="2" s="1"/>
  <c r="K7" i="2"/>
  <c r="L7" i="2" s="1"/>
  <c r="K8" i="2"/>
  <c r="L8" i="2" s="1"/>
  <c r="K9" i="2"/>
  <c r="L9" i="2" s="1"/>
  <c r="K4" i="2"/>
  <c r="L4" i="2" s="1"/>
  <c r="J5" i="2"/>
  <c r="M5" i="2" s="1"/>
  <c r="N5" i="2" s="1"/>
  <c r="J6" i="2"/>
  <c r="M6" i="2" s="1"/>
  <c r="N6" i="2" s="1"/>
  <c r="J7" i="2"/>
  <c r="M7" i="2" s="1"/>
  <c r="N7" i="2" s="1"/>
  <c r="J8" i="2"/>
  <c r="M8" i="2" s="1"/>
  <c r="N8" i="2" s="1"/>
  <c r="J9" i="2"/>
  <c r="M9" i="2" s="1"/>
  <c r="N9" i="2" s="1"/>
  <c r="J4" i="2"/>
  <c r="J5" i="7"/>
  <c r="M5" i="7" s="1"/>
  <c r="N5" i="7" s="1"/>
  <c r="J6" i="7"/>
  <c r="M6" i="7" s="1"/>
  <c r="N6" i="7" s="1"/>
  <c r="J7" i="7"/>
  <c r="M7" i="7" s="1"/>
  <c r="N7" i="7" s="1"/>
  <c r="J8" i="7"/>
  <c r="M8" i="7" s="1"/>
  <c r="N8" i="7" s="1"/>
  <c r="J9" i="7"/>
  <c r="M9" i="7" s="1"/>
  <c r="N9" i="7" s="1"/>
  <c r="J4" i="7"/>
  <c r="F5" i="7"/>
  <c r="F6" i="7"/>
  <c r="F7" i="7"/>
  <c r="F8" i="7"/>
  <c r="F9" i="7"/>
  <c r="F10" i="7"/>
  <c r="F11" i="7"/>
  <c r="F12" i="7"/>
  <c r="F13" i="7"/>
  <c r="F14" i="7"/>
  <c r="F15" i="7"/>
  <c r="F4" i="7"/>
  <c r="F5" i="2"/>
  <c r="F6" i="2"/>
  <c r="F7" i="2"/>
  <c r="F8" i="2"/>
  <c r="F9" i="2"/>
  <c r="F10" i="2"/>
  <c r="F11" i="2"/>
  <c r="F12" i="2"/>
  <c r="F13" i="2"/>
  <c r="F14" i="2"/>
  <c r="F15" i="2"/>
  <c r="F4" i="2"/>
  <c r="J19" i="7" l="1"/>
  <c r="M19" i="7" s="1"/>
  <c r="N19" i="7" s="1"/>
  <c r="J18" i="7"/>
  <c r="M18" i="7" s="1"/>
  <c r="N18" i="7" s="1"/>
  <c r="J16" i="7"/>
  <c r="M16" i="7" s="1"/>
  <c r="N16" i="7" s="1"/>
  <c r="J17" i="7"/>
  <c r="M17" i="7" s="1"/>
  <c r="N17" i="7" s="1"/>
  <c r="M4" i="7"/>
  <c r="N4" i="7" s="1"/>
  <c r="F19" i="7"/>
  <c r="F18" i="7"/>
  <c r="F16" i="7"/>
  <c r="F17" i="7"/>
  <c r="J19" i="2"/>
  <c r="M19" i="2" s="1"/>
  <c r="N19" i="2" s="1"/>
  <c r="J18" i="2"/>
  <c r="M18" i="2" s="1"/>
  <c r="N18" i="2" s="1"/>
  <c r="J16" i="2"/>
  <c r="J17" i="2"/>
  <c r="M4" i="2"/>
  <c r="N4" i="2" s="1"/>
  <c r="F19" i="2"/>
  <c r="F18" i="2"/>
  <c r="F16" i="2"/>
  <c r="F17" i="2"/>
  <c r="M16" i="2" l="1"/>
  <c r="N16" i="2" s="1"/>
  <c r="M17" i="2"/>
  <c r="N17" i="2" s="1"/>
</calcChain>
</file>

<file path=xl/sharedStrings.xml><?xml version="1.0" encoding="utf-8"?>
<sst xmlns="http://schemas.openxmlformats.org/spreadsheetml/2006/main" count="192" uniqueCount="80">
  <si>
    <t>ลำดับ</t>
  </si>
  <si>
    <t>เดือน</t>
  </si>
  <si>
    <t>ร้อยละ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</si>
  <si>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</si>
  <si>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</si>
  <si>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</si>
  <si>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</si>
  <si>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</si>
  <si>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</si>
  <si>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</si>
  <si>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</si>
  <si>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</si>
  <si>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</si>
  <si>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</si>
  <si>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</si>
  <si>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ค่าเป้าหมาย</t>
  </si>
  <si>
    <t>ปี 2568</t>
  </si>
  <si>
    <t>ปี 2569</t>
  </si>
  <si>
    <t>การบรรลุเป้าหมาย</t>
  </si>
  <si>
    <t>ปริมาณการใช้น้ำมันเชื้อเพลิงปี 2568</t>
  </si>
  <si>
    <t>ปริมาณการใช้น้ำมันเชื้อเพลิงปี 2569</t>
  </si>
  <si>
    <t>ระยะทาง (km)</t>
  </si>
  <si>
    <t>ลิตร</t>
  </si>
  <si>
    <t>ค่าน้ำมัน/เดือน (บาท)</t>
  </si>
  <si>
    <t>km/ลิตร</t>
  </si>
  <si>
    <t>ปริมาณการใช้เชื้อเพลิงที่ เพิ่มขึ้น/ลดลง</t>
  </si>
  <si>
    <t>แบบฟอร์ม 3.2(2)</t>
  </si>
  <si>
    <t>สรุปปริมาณการใช้น้ำมันเชื้อเพลิง (ดีเซล)</t>
  </si>
  <si>
    <t>สรุปปริมาณการใช้น้ำมันเชื้อเพลิง (เบนซิล)</t>
  </si>
  <si>
    <t>เพิ่มขึ้น/ลดลง</t>
  </si>
  <si>
    <t>หน่วย : ลิตร (ดีเซล+เบนซิน)</t>
  </si>
  <si>
    <t>กำหนดเป้าหมายลดการใช้น้ำมันเชื้อเพลิง ร้อยละ 0.5 เทียบกับปีฐาน</t>
  </si>
  <si>
    <t>ปริมาณการใช้น้ำมันสะสม 6 เดือน</t>
  </si>
  <si>
    <t>ปริมาณการใช้น้ำมันเฉลี่ย 6 เดือน</t>
  </si>
  <si>
    <t>ปริมาณการใช้น้ำมันสะสม 12 เดือน</t>
  </si>
  <si>
    <t>ปริมาณการใช้น้ำมันเฉลี่ย 12 เดือน</t>
  </si>
  <si>
    <r>
      <t xml:space="preserve">บันทึกปริมาณการใช้น้ำมันเชื้อเพลิง </t>
    </r>
    <r>
      <rPr>
        <b/>
        <sz val="16"/>
        <color theme="1"/>
        <rFont val="Angsana New"/>
        <family val="1"/>
      </rPr>
      <t>(ดีเซล)</t>
    </r>
    <r>
      <rPr>
        <sz val="16"/>
        <color theme="1"/>
        <rFont val="Angsana New"/>
        <family val="1"/>
      </rPr>
      <t xml:space="preserve"> คณะอุตสาหกรรมเกษตร มหาวิทยาลัยเชียงใหม่ปี 2568-2569</t>
    </r>
  </si>
  <si>
    <r>
      <t>บันทึกปริมาณการใช้น้ำมันเชื้อเพลิง</t>
    </r>
    <r>
      <rPr>
        <b/>
        <sz val="16"/>
        <color theme="1"/>
        <rFont val="Angsana New"/>
        <family val="1"/>
      </rPr>
      <t xml:space="preserve"> (เบนซิล)</t>
    </r>
    <r>
      <rPr>
        <sz val="16"/>
        <color theme="1"/>
        <rFont val="Angsana New"/>
        <family val="1"/>
      </rPr>
      <t xml:space="preserve"> คณะอุตสาหกรรมเกษตร มหาวิทยาลัยเชียงใหม่ปี 2568-2569</t>
    </r>
  </si>
  <si>
    <r>
      <t xml:space="preserve">1. ปริมาณการใช้น้ำมันเชื้อเพลิงสะสม ตั้งแต่เดือน มกราคม ถึงเดือนมิถุนายนปี 2569 เท่ากับ 1,842.24 ลิตร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42.78 ลิตร  คิดเป็น 2.27%</t>
    </r>
  </si>
  <si>
    <r>
      <t xml:space="preserve">2. ปริมาณการใช้น้ำมันเชื้อเพลิงเฉลี่ยต่อเดือน ตั้งแต่เดือน มกราคม ถึงเดือนมิถุนายนปี 2569 เท่ากับ 307.04 ลิตร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7.13 ลิตร  คิดเป็น 2.27 %</t>
    </r>
  </si>
  <si>
    <r>
      <t xml:space="preserve">3. อัตราการใช้น้ำมันเชื้อเพลิงต่อระยะทาง เฉลี่ยตั้งแต่เดือน มกราคม ถึง มิถุนายนปี 2569 เท่ากับ 6.57 km/ลิตร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0.26 km/ลิตร คิดเป็น 3.81 %</t>
    </r>
  </si>
  <si>
    <r>
      <t xml:space="preserve">1. ปริมาณการใช้น้ำมันเชื้อเพลิงสะสม ตั้งแต่เดือน มกราคม ถึงเดือนมิถุนายนปี 2569 เท่ากับ 23.05 ลิตร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13.87 ลิตร  คิดเป็น 37.57%</t>
    </r>
  </si>
  <si>
    <r>
      <t xml:space="preserve">2. ปริมาณการใช้น้ำมันเชื้อเพลิงเฉลี่ยต่อเดือน ตั้งแต่เดือน มกราคม ถึงเดือนมิถุนายนปี 2569 เท่ากับ 3.84 ลิตร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2.31 ลิตร  คิดเป็น 37.54 %</t>
    </r>
  </si>
  <si>
    <r>
      <t xml:space="preserve">3. อัตราการใช้น้ำมันเชื้อเพลิงต่อระยะทาง เฉลี่ยตั้งแต่เดือน มกราคม ถึง มิถุนายนปี 2569 เท่ากับ 83.11 km/ลิตร </t>
    </r>
    <r>
      <rPr>
        <b/>
        <sz val="16"/>
        <color rgb="FFFF0000"/>
        <rFont val="Angsana New"/>
        <family val="1"/>
      </rPr>
      <t>ลดลง</t>
    </r>
    <r>
      <rPr>
        <sz val="16"/>
        <color theme="1"/>
        <rFont val="Angsana New"/>
        <family val="1"/>
      </rPr>
      <t>จาก ปี 2568 ในช่วงเวลาเดียวกัน เท่ากับ 1.91 km/ลิตร คิดเป็น 2.25 %</t>
    </r>
  </si>
  <si>
    <t>รวม 6 เดือน</t>
  </si>
  <si>
    <t>เฉลี่ย 6 เดือน</t>
  </si>
  <si>
    <t>บรรลุผล</t>
  </si>
  <si>
    <t>หน่วย : km/ลิตร (ดีเซล)</t>
  </si>
  <si>
    <t>หน่วย : km/ลิตร (เบนซิน)</t>
  </si>
  <si>
    <t>สรุปปริมาณการใช้น้ำมันเชื้อเพลิง (ดีเซล + เบนซิน)</t>
  </si>
  <si>
    <r>
      <t xml:space="preserve">1. ปริมาณการใช้น้ำมันเชื้อเพลิงสะสม ตั้งแต่เดือน มกราคม ถึง มิถุนายนปี 2569 เท่ากับ 538.09 ลิตร </t>
    </r>
    <r>
      <rPr>
        <b/>
        <sz val="16"/>
        <color rgb="FFFF0000"/>
        <rFont val="Angsana New"/>
        <family val="1"/>
      </rPr>
      <t>ลดลง</t>
    </r>
    <r>
      <rPr>
        <sz val="16"/>
        <color rgb="FF000000"/>
        <rFont val="Angsana New"/>
        <family val="1"/>
      </rPr>
      <t>จาก ปี 2568 ในช่วงเวลาเดียวกัน เท่ากับ 12.99 ลิตร  คิดเป็น 2.36 %</t>
    </r>
  </si>
  <si>
    <r>
      <t xml:space="preserve">2. ปริมาณการใช้น้ำมันเชื้อเพลิงเฉลี่ยต่อเดือน ตั้งแต่เดือน มกราคม ถึงเดือน มิถุนายนปี 2569 เท่ากับ 89.68 ลิตร </t>
    </r>
    <r>
      <rPr>
        <b/>
        <sz val="16"/>
        <color rgb="FFFF0000"/>
        <rFont val="Angsana New"/>
        <family val="1"/>
      </rPr>
      <t>ลดลง</t>
    </r>
    <r>
      <rPr>
        <sz val="16"/>
        <color rgb="FF000000"/>
        <rFont val="Angsana New"/>
        <family val="1"/>
      </rPr>
      <t>จาก ปี 2568 ในช่วงเวลาเดียวกัน เท่ากับ 2.16 ลิตร  คิดเป็น 2.35 %</t>
    </r>
  </si>
  <si>
    <t>เดือนมกราคม 2568</t>
  </si>
  <si>
    <t>รายละเอียด :</t>
  </si>
  <si>
    <t>วิเคราะห์สาเหตุ :</t>
  </si>
  <si>
    <t>แนวทางจัดการ :</t>
  </si>
  <si>
    <t xml:space="preserve">เดือนกุมภาพันธ์ 2568     </t>
  </si>
  <si>
    <t xml:space="preserve">เดือนมีนาคม 2568      </t>
  </si>
  <si>
    <t xml:space="preserve">เดือนเมษายน 2568        </t>
  </si>
  <si>
    <t xml:space="preserve">เดือนพฤษภาคม 2568        </t>
  </si>
  <si>
    <t xml:space="preserve">เดือนมิถุนายน 2568       </t>
  </si>
  <si>
    <t>การวิเคราะห์ข้อมูลและสาเหตุ (เป้าหมาย : การใช้น้ำมันลดลง …......0.5.......% จากปี 2568)</t>
  </si>
  <si>
    <r>
      <t>การใช้น้ำมันเชื้อเพลิง 111.48 ลิตร สูงกว่าค่าเป้าหมาย 82.06 ลิตร เพิ่มขึ้น 29.01 ลิตร</t>
    </r>
    <r>
      <rPr>
        <b/>
        <sz val="14"/>
        <color rgb="FF000000"/>
        <rFont val="Angsana New"/>
        <family val="1"/>
      </rPr>
      <t xml:space="preserve"> ไม่บรรลุเป้าหมาย</t>
    </r>
  </si>
  <si>
    <t>มีการใช้รถยนต์ราชการในการเดินทางเพื่อปฏิบัติงานและประชุมภายนอกหลายภารกิจ ส่งผลให้การใช้น้ำมันเชื้อเพลิงสูงกว่าปกติ</t>
  </si>
  <si>
    <t>วางแผนเส้นทางการเดินทางล่วงหน้า รวมภารกิจที่อยู่ในพื้นที่เดียวกัน และส่งเสริมการใช้รถร่วมกัน (Car Pool)</t>
  </si>
  <si>
    <r>
      <t xml:space="preserve">การใช้น้ำมันเชื้อเพลิง 55.48 ลิตร ต่ำกว่าค่าเป้าหมาย 95.75 ลิตร ลดลง 40.75 ลิตร </t>
    </r>
    <r>
      <rPr>
        <b/>
        <sz val="14"/>
        <color rgb="FF000000"/>
        <rFont val="Angsana New"/>
        <family val="1"/>
      </rPr>
      <t>บรรลุเป้าหมาย</t>
    </r>
  </si>
  <si>
    <t>มีการวางแผนการเดินทางอย่างเหมาะสม ลดการเดินทางที่ไม่จำเป็น และใช้การประชุมออนไลน์ทดแทนบางส่วน</t>
  </si>
  <si>
    <t>รักษามาตรการบริหารจัดการการเดินทาง และส่งเสริมการใช้ระบบประชุมออนไลน์อย่างต่อเนื่อง</t>
  </si>
  <si>
    <t>ดำเนินมาตรการรวมภารกิจและวางแผนการใช้รถยนต์ราชการอย่างต่อเนื่อง</t>
  </si>
  <si>
    <t>จำนวนการเดินทางลดลง และมีการรวมภารกิจในการเดินทางแต่ละครั้ง ทำให้ใช้น้ำมันเชื้อเพลิงได้อย่างมีประสิทธิภาพ</t>
  </si>
  <si>
    <r>
      <t xml:space="preserve">การใช้น้ำมันเชื้อเพลิง 59.40 ลิตร ต่ำกว่าค่าเป้าหมาย 117.42 ลิตร ลดลง 58.61 ลิตร </t>
    </r>
    <r>
      <rPr>
        <b/>
        <sz val="14"/>
        <rFont val="Angsana New"/>
        <family val="1"/>
      </rPr>
      <t>บรรลุเป้าหมาย</t>
    </r>
  </si>
  <si>
    <r>
      <t xml:space="preserve">การใช้น้ำมันเชื้อเพลิง 87.29 ลิตร สูงกว่าค่าเป้าหมาย 86.33 ลิตร เพิ่มขึ้น 0.53 ลิตร </t>
    </r>
    <r>
      <rPr>
        <b/>
        <sz val="14"/>
        <color rgb="FF000000"/>
        <rFont val="Angsana New"/>
        <family val="1"/>
      </rPr>
      <t>ไม่บรรลุเป้าหมาย</t>
    </r>
  </si>
  <si>
    <t>มีการเดินทางเพื่อปฏิบัติงานเพิ่มขึ้นเล็กน้อย ทำให้ปริมาณการใช้น้ำมันสูงกว่าค่าเป้าหมายเพียงเล็กน้อย</t>
  </si>
  <si>
    <t>ติดตามการใช้รถยนต์ราชการอย่างใกล้ชิด และควบคุมการวางแผนการเดินทางให้มีประสิทธิภาพมากขึ้น</t>
  </si>
  <si>
    <r>
      <t xml:space="preserve">การใช้น้ำมันเชื้อเพลิง 109.38 ลิตร สูงกว่าค่าเป้าหมาย 47.17 ลิตร เพิ่มขึ้น 61.97 ลิตร </t>
    </r>
    <r>
      <rPr>
        <b/>
        <sz val="14"/>
        <color rgb="FF000000"/>
        <rFont val="Angsana New"/>
        <family val="1"/>
      </rPr>
      <t>ไม่บรรลุเป้าหมาย</t>
    </r>
  </si>
  <si>
    <t>มีการเดินทางเพื่อดำเนินโครงการและกิจกรรมภายนอกจำนวนมาก ส่งผลให้การใช้น้ำมันเชื้อเพลิงเพิ่มขึ้นอย่างชัดเจน</t>
  </si>
  <si>
    <t>ทบทวนแผนการใช้รถยนต์ราชการ จัดลำดับความจำเป็นของการเดินทาง และส่งเสริมการใช้รถร่วมกัน</t>
  </si>
  <si>
    <r>
      <t xml:space="preserve">การใช้น้ำมันเชื้อเพลิง 115.06 ลิตร ต่ำกว่าค่าเป้าหมาย 119.60 ลิตร ลดลง 5.14 ลิตร </t>
    </r>
    <r>
      <rPr>
        <b/>
        <sz val="14"/>
        <rFont val="Angsana New"/>
        <family val="1"/>
      </rPr>
      <t>บรรลุเป้าหมาย</t>
    </r>
  </si>
  <si>
    <t>มีการควบคุมการใช้รถยนต์ราชการและบริหารจัดการเส้นทางการเดินทางได้อย่างเหมาะสม ทำให้ปริมาณการใช้น้ำมันลดลง</t>
  </si>
  <si>
    <t>รักษามาตรการควบคุมการใช้น้ำมันเชื้อเพลิง และติดตามผลการใช้เป็นประจำทุกเดือน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</si>
</sst>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7" formatCode="_(* #,##0_);_(* \(#,##0\);_(* &quot;-&quot;??_);_(@_)"/>
    <numFmt numFmtId="171" formatCode="#,##0.00_ ;\-#,##0.00\ "/>
  </numFmts>
  <fonts count="18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8"/>
      <name val="Calibri"/>
      <family val="2"/>
      <scheme val="minor"/>
    </font>
    <font>
      <b/>
      <sz val="16"/>
      <color rgb="FF00B050"/>
      <name val="Angsana New"/>
      <family val="1"/>
    </font>
    <font>
      <b/>
      <sz val="16"/>
      <color theme="4"/>
      <name val="Angsana New"/>
      <family val="1"/>
    </font>
    <font>
      <b/>
      <sz val="16"/>
      <color rgb="FFFF0000"/>
      <name val="Angsana New"/>
      <family val="1"/>
    </font>
    <font>
      <sz val="11"/>
      <color theme="1"/>
      <name val="Calibri"/>
      <family val="2"/>
      <scheme val="minor"/>
    </font>
    <font>
      <b/>
      <sz val="16"/>
      <color rgb="FF00B050"/>
      <name val="Angsana New"/>
      <family val="1"/>
      <charset val="222"/>
    </font>
    <font>
      <b/>
      <sz val="11"/>
      <color rgb="FF00B050"/>
      <name val="Calibri"/>
      <family val="2"/>
      <charset val="222"/>
      <scheme val="minor"/>
    </font>
    <font>
      <b/>
      <sz val="16"/>
      <color theme="4"/>
      <name val="Angsana New"/>
      <family val="1"/>
      <charset val="222"/>
    </font>
    <font>
      <b/>
      <sz val="11"/>
      <color theme="4"/>
      <name val="Calibri"/>
      <family val="2"/>
      <charset val="222"/>
      <scheme val="minor"/>
    </font>
    <font>
      <b/>
      <sz val="16"/>
      <color rgb="FF000000"/>
      <name val="Angsana New"/>
      <family val="1"/>
    </font>
    <font>
      <sz val="16"/>
      <color rgb="FF000000"/>
      <name val="Angsana New"/>
      <family val="1"/>
    </font>
    <font>
      <b/>
      <sz val="14"/>
      <color rgb="FF000000"/>
      <name val="Angsana New"/>
      <family val="1"/>
    </font>
    <font>
      <sz val="14"/>
      <color rgb="FF000000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DD9C3"/>
        <bgColor rgb="FFDDD9C3"/>
      </patternFill>
    </fill>
    <fill>
      <patternFill patternType="solid">
        <fgColor rgb="FF339966"/>
        <bgColor rgb="FF339966"/>
      </patternFill>
    </fill>
    <fill>
      <patternFill patternType="solid">
        <fgColor rgb="FFFF5050"/>
        <bgColor rgb="FF339966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1" fillId="2" borderId="4" xfId="0" applyFont="1" applyFill="1" applyBorder="1" applyAlignment="1">
      <alignment vertical="center"/>
    </xf>
    <xf numFmtId="164" fontId="1" fillId="0" borderId="1" xfId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4" borderId="1" xfId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164" fontId="1" fillId="4" borderId="1" xfId="1" applyFont="1" applyFill="1" applyBorder="1"/>
    <xf numFmtId="2" fontId="0" fillId="0" borderId="1" xfId="0" applyNumberFormat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2" fontId="0" fillId="3" borderId="1" xfId="0" applyNumberFormat="1" applyFill="1" applyBorder="1"/>
    <xf numFmtId="164" fontId="0" fillId="3" borderId="1" xfId="1" applyFont="1" applyFill="1" applyBorder="1"/>
    <xf numFmtId="0" fontId="1" fillId="0" borderId="4" xfId="0" applyFont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1" fillId="0" borderId="1" xfId="1" applyNumberFormat="1" applyFont="1" applyBorder="1" applyAlignment="1">
      <alignment horizontal="center"/>
    </xf>
    <xf numFmtId="164" fontId="8" fillId="0" borderId="1" xfId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64" fontId="10" fillId="0" borderId="1" xfId="1" applyFont="1" applyBorder="1" applyAlignment="1">
      <alignment horizontal="right"/>
    </xf>
    <xf numFmtId="2" fontId="10" fillId="0" borderId="1" xfId="0" applyNumberFormat="1" applyFont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0" fontId="9" fillId="0" borderId="1" xfId="2" applyNumberFormat="1" applyFont="1" applyBorder="1" applyAlignment="1">
      <alignment horizontal="center"/>
    </xf>
    <xf numFmtId="10" fontId="11" fillId="0" borderId="1" xfId="2" applyNumberFormat="1" applyFont="1" applyBorder="1" applyAlignment="1">
      <alignment horizontal="center"/>
    </xf>
    <xf numFmtId="171" fontId="9" fillId="0" borderId="1" xfId="0" applyNumberFormat="1" applyFont="1" applyBorder="1" applyAlignment="1">
      <alignment horizontal="center"/>
    </xf>
    <xf numFmtId="171" fontId="11" fillId="0" borderId="1" xfId="0" applyNumberFormat="1" applyFont="1" applyBorder="1" applyAlignment="1">
      <alignment horizontal="center"/>
    </xf>
    <xf numFmtId="43" fontId="0" fillId="0" borderId="0" xfId="0" applyNumberFormat="1"/>
    <xf numFmtId="164" fontId="8" fillId="0" borderId="1" xfId="1" applyNumberFormat="1" applyFont="1" applyFill="1" applyBorder="1" applyAlignment="1">
      <alignment horizontal="right"/>
    </xf>
    <xf numFmtId="164" fontId="8" fillId="0" borderId="1" xfId="1" applyFont="1" applyFill="1" applyBorder="1" applyAlignment="1">
      <alignment horizontal="right"/>
    </xf>
    <xf numFmtId="171" fontId="9" fillId="0" borderId="1" xfId="0" applyNumberFormat="1" applyFont="1" applyBorder="1" applyAlignment="1">
      <alignment horizontal="right"/>
    </xf>
    <xf numFmtId="171" fontId="11" fillId="0" borderId="1" xfId="0" applyNumberFormat="1" applyFont="1" applyBorder="1" applyAlignment="1">
      <alignment horizontal="right"/>
    </xf>
    <xf numFmtId="10" fontId="9" fillId="0" borderId="1" xfId="2" applyNumberFormat="1" applyFont="1" applyBorder="1" applyAlignment="1">
      <alignment horizontal="right"/>
    </xf>
    <xf numFmtId="10" fontId="11" fillId="0" borderId="1" xfId="2" applyNumberFormat="1" applyFont="1" applyBorder="1" applyAlignment="1">
      <alignment horizontal="right"/>
    </xf>
    <xf numFmtId="4" fontId="0" fillId="3" borderId="1" xfId="1" applyNumberFormat="1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7" borderId="9" xfId="0" applyFont="1" applyFill="1" applyBorder="1" applyAlignment="1">
      <alignment vertical="center"/>
    </xf>
    <xf numFmtId="0" fontId="1" fillId="7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left"/>
    </xf>
    <xf numFmtId="0" fontId="13" fillId="0" borderId="0" xfId="0" applyFont="1"/>
    <xf numFmtId="0" fontId="13" fillId="8" borderId="0" xfId="0" applyFont="1" applyFill="1"/>
    <xf numFmtId="0" fontId="13" fillId="0" borderId="0" xfId="0" applyFont="1"/>
    <xf numFmtId="0" fontId="13" fillId="8" borderId="0" xfId="0" applyFont="1" applyFill="1"/>
    <xf numFmtId="0" fontId="13" fillId="8" borderId="0" xfId="0" applyFont="1" applyFill="1" applyAlignment="1">
      <alignment horizontal="left"/>
    </xf>
    <xf numFmtId="0" fontId="12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8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4" fillId="8" borderId="0" xfId="0" applyFont="1" applyFill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11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4" fillId="12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339966"/>
      <color rgb="FF00CC66"/>
      <color rgb="FFFF5050"/>
      <color rgb="FFFFFFCC"/>
      <color rgb="FFFFF0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200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เปรียบเทียบ ปริมาณการใช้น้ำมันเชื้อเพลิง ปี2568-2569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 </a:t>
            </a:r>
            <a:r>
              <a:rPr lang="en-US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:</a:t>
            </a: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 หน่วย ลิตร</a:t>
            </a:r>
          </a:p>
          <a:p>
            <a:pPr>
              <a:defRPr/>
            </a:pPr>
            <a:r>
              <a:rPr lang="th-TH" sz="200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(เดือน ม.ค.-มิ.ย.)</a:t>
            </a:r>
            <a:endParaRPr lang="en-US" sz="20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'วิเคราะห์-เป้าหมาย'!$B$3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'วิเคราะห์-เป้าหมาย'!$B$4:$B$16</c:f>
              <c:numCache>
                <c:formatCode>0.00</c:formatCode>
                <c:ptCount val="13"/>
                <c:pt idx="0">
                  <c:v>82.472411349665492</c:v>
                </c:pt>
                <c:pt idx="1">
                  <c:v>96.232046665336611</c:v>
                </c:pt>
                <c:pt idx="2">
                  <c:v>118.00793141609137</c:v>
                </c:pt>
                <c:pt idx="3">
                  <c:v>86.761238049809549</c:v>
                </c:pt>
                <c:pt idx="4">
                  <c:v>47.40730557078323</c:v>
                </c:pt>
                <c:pt idx="5">
                  <c:v>120.19604342631284</c:v>
                </c:pt>
                <c:pt idx="6">
                  <c:v>60.820299623188838</c:v>
                </c:pt>
                <c:pt idx="7">
                  <c:v>95.023188751375585</c:v>
                </c:pt>
                <c:pt idx="8">
                  <c:v>53.44250259954471</c:v>
                </c:pt>
                <c:pt idx="9">
                  <c:v>128.46313796353135</c:v>
                </c:pt>
                <c:pt idx="10">
                  <c:v>74.977861435560598</c:v>
                </c:pt>
                <c:pt idx="11">
                  <c:v>59.115541165587423</c:v>
                </c:pt>
                <c:pt idx="12" formatCode="_(* #,##0.00_);_(* \(#,##0.00\);_(* &quot;-&quot;??_);_(@_)">
                  <c:v>551.0769764779991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44-42C9-9D91-13D5FFF0625C}"/>
            </c:ext>
          </c:extLst>
        </c:ser>
        <c:ser>
          <c:idx val="2"/>
          <c:order val="2"/>
          <c:tx>
            <c:strRef>
              <c:f>'วิเคราะห์-เป้าหมาย'!$D$3</c:f>
              <c:strCache>
                <c:ptCount val="1"/>
                <c:pt idx="0">
                  <c:v>ปี 2569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'วิเคราะห์-เป้าหมาย'!$D$4:$D$16</c:f>
              <c:numCache>
                <c:formatCode>0.00</c:formatCode>
                <c:ptCount val="13"/>
                <c:pt idx="0">
                  <c:v>111.47977301984226</c:v>
                </c:pt>
                <c:pt idx="1">
                  <c:v>55.482939704240401</c:v>
                </c:pt>
                <c:pt idx="2">
                  <c:v>59.398184867902124</c:v>
                </c:pt>
                <c:pt idx="3">
                  <c:v>87.28918658583359</c:v>
                </c:pt>
                <c:pt idx="4">
                  <c:v>109.38195657608088</c:v>
                </c:pt>
                <c:pt idx="5">
                  <c:v>115.05602559044677</c:v>
                </c:pt>
                <c:pt idx="12" formatCode="_(* #,##0.00_);_(* \(#,##0.00\);_(* &quot;-&quot;??_);_(@_)">
                  <c:v>538.08806634434598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44-42C9-9D91-13D5FFF06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0096416"/>
        <c:axId val="1950097856"/>
      </c:barChart>
      <c:lineChart>
        <c:grouping val="stacked"/>
        <c:varyColors val="0"/>
        <c:ser>
          <c:idx val="1"/>
          <c:order val="1"/>
          <c:tx>
            <c:strRef>
              <c:f>'วิเคราะห์-เป้าหมาย'!$C$3</c:f>
              <c:strCache>
                <c:ptCount val="1"/>
                <c:pt idx="0">
                  <c:v>ค่าเป้าหมาย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'วิเคราะห์-เป้าหมาย'!$A$4:$A$16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รวม 6 เดือน</c:v>
                </c:pt>
              </c:strCache>
            </c:strRef>
          </c:cat>
          <c:val>
            <c:numRef>
              <c:f>'วิเคราะห์-เป้าหมาย'!$C$4:$C$16</c:f>
              <c:numCache>
                <c:formatCode>0.00</c:formatCode>
                <c:ptCount val="13"/>
                <c:pt idx="0">
                  <c:v>82.060049292917171</c:v>
                </c:pt>
                <c:pt idx="1">
                  <c:v>95.750886432009935</c:v>
                </c:pt>
                <c:pt idx="2">
                  <c:v>117.41789175901091</c:v>
                </c:pt>
                <c:pt idx="3">
                  <c:v>86.327431859560505</c:v>
                </c:pt>
                <c:pt idx="4">
                  <c:v>47.170269042929313</c:v>
                </c:pt>
                <c:pt idx="5">
                  <c:v>119.59506320918128</c:v>
                </c:pt>
                <c:pt idx="6">
                  <c:v>60.516198125072897</c:v>
                </c:pt>
                <c:pt idx="7">
                  <c:v>94.548072807618709</c:v>
                </c:pt>
                <c:pt idx="8">
                  <c:v>53.175290086546987</c:v>
                </c:pt>
                <c:pt idx="9">
                  <c:v>127.8208222737137</c:v>
                </c:pt>
                <c:pt idx="10">
                  <c:v>74.602972128382788</c:v>
                </c:pt>
                <c:pt idx="11">
                  <c:v>58.819963459759485</c:v>
                </c:pt>
                <c:pt idx="12" formatCode="_(* #,##0.00_);_(* \(#,##0.00\);_(* &quot;-&quot;??_);_(@_)">
                  <c:v>548.32159159560911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4-42C9-9D91-13D5FFF06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0096416"/>
        <c:axId val="1950097856"/>
      </c:lineChart>
      <c:catAx>
        <c:axId val="195009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0097856"/>
        <c:auto val="1"/>
        <c:lblAlgn val="ctr"/>
        <c:lblOffset val="100"/>
        <c:noMultiLvlLbl val="0"/>
      </c:catAx>
      <c:valAx>
        <c:axId val="195009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0096416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เปรียบเทียบ ปริมาณการใช้น้ำมันเชื้อเพลิง (ดีเซล)  ปี2568-2569 </a:t>
            </a:r>
            <a:r>
              <a:rPr lang="en-US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:</a:t>
            </a:r>
            <a:r>
              <a:rPr lang="th-TH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 หน่วย </a:t>
            </a:r>
            <a:r>
              <a:rPr lang="en-US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km/</a:t>
            </a:r>
            <a:r>
              <a:rPr lang="th-TH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ลิตร</a:t>
            </a:r>
            <a:endParaRPr lang="en-US" sz="1800" b="0" i="0" u="none" strike="noStrike" kern="1200" spc="0" baseline="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  <a:p>
            <a:pPr>
              <a:defRPr/>
            </a:pPr>
            <a:r>
              <a:rPr lang="th-TH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(เดือน ม.ค.-มิ.ย.)</a:t>
            </a:r>
            <a:endParaRPr lang="en-US" sz="1800" b="0" i="0" u="none" strike="noStrike" kern="1200" spc="0" baseline="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'วิเคราะห์-เป้าหมาย'!$J$3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'วิเคราะห์-เป้าหมาย'!$I$4:$I$16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เฉลี่ย 6 เดือน</c:v>
                </c:pt>
              </c:strCache>
            </c:strRef>
          </c:cat>
          <c:val>
            <c:numRef>
              <c:f>'วิเคราะห์-เป้าหมาย'!$J$4:$J$16</c:f>
              <c:numCache>
                <c:formatCode>0.00</c:formatCode>
                <c:ptCount val="13"/>
                <c:pt idx="0">
                  <c:v>5.3610282407303558</c:v>
                </c:pt>
                <c:pt idx="1">
                  <c:v>8.6031806859551647</c:v>
                </c:pt>
                <c:pt idx="2">
                  <c:v>6.4619431577743462</c:v>
                </c:pt>
                <c:pt idx="3">
                  <c:v>7.9941147621383024</c:v>
                </c:pt>
                <c:pt idx="4">
                  <c:v>6.3042878808768785</c:v>
                </c:pt>
                <c:pt idx="5">
                  <c:v>6.2719927934014583</c:v>
                </c:pt>
                <c:pt idx="6">
                  <c:v>7.6486578321440701</c:v>
                </c:pt>
                <c:pt idx="7">
                  <c:v>5.4709499454054367</c:v>
                </c:pt>
                <c:pt idx="8">
                  <c:v>8.4986823748256075</c:v>
                </c:pt>
                <c:pt idx="9">
                  <c:v>7.5840170844104753</c:v>
                </c:pt>
                <c:pt idx="10">
                  <c:v>4.3256875225171125</c:v>
                </c:pt>
                <c:pt idx="11">
                  <c:v>7.4851063829787234</c:v>
                </c:pt>
                <c:pt idx="12">
                  <c:v>6.8327579201460837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F2-417D-B0FF-CA83FFFBE441}"/>
            </c:ext>
          </c:extLst>
        </c:ser>
        <c:ser>
          <c:idx val="2"/>
          <c:order val="2"/>
          <c:tx>
            <c:strRef>
              <c:f>'วิเคราะห์-เป้าหมาย'!$L$3</c:f>
              <c:strCache>
                <c:ptCount val="1"/>
                <c:pt idx="0">
                  <c:v>ปี 2569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'วิเคราะห์-เป้าหมาย'!$I$4:$I$16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เฉลี่ย 6 เดือน</c:v>
                </c:pt>
              </c:strCache>
            </c:strRef>
          </c:cat>
          <c:val>
            <c:numRef>
              <c:f>'วิเคราะห์-เป้าหมาย'!$L$4:$L$16</c:f>
              <c:numCache>
                <c:formatCode>0.00</c:formatCode>
                <c:ptCount val="13"/>
                <c:pt idx="0">
                  <c:v>6.2166151251054256</c:v>
                </c:pt>
                <c:pt idx="1">
                  <c:v>7.0135519491383631</c:v>
                </c:pt>
                <c:pt idx="2">
                  <c:v>6.3678818375991018</c:v>
                </c:pt>
                <c:pt idx="3">
                  <c:v>7.5549673167305924</c:v>
                </c:pt>
                <c:pt idx="4">
                  <c:v>6.7203596179059755</c:v>
                </c:pt>
                <c:pt idx="5">
                  <c:v>5.5669744955562628</c:v>
                </c:pt>
                <c:pt idx="12">
                  <c:v>6.5733917236726187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F2-417D-B0FF-CA83FFFBE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7488720"/>
        <c:axId val="1937487760"/>
      </c:barChart>
      <c:lineChart>
        <c:grouping val="stacked"/>
        <c:varyColors val="0"/>
        <c:ser>
          <c:idx val="1"/>
          <c:order val="1"/>
          <c:tx>
            <c:strRef>
              <c:f>'วิเคราะห์-เป้าหมาย'!$K$3</c:f>
              <c:strCache>
                <c:ptCount val="1"/>
                <c:pt idx="0">
                  <c:v>ค่าเป้าหมาย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'วิเคราะห์-เป้าหมาย'!$I$4:$I$16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เฉลี่ย 6 เดือน</c:v>
                </c:pt>
              </c:strCache>
            </c:strRef>
          </c:cat>
          <c:val>
            <c:numRef>
              <c:f>'วิเคราะห์-เป้าหมาย'!$K$4:$K$16</c:f>
              <c:numCache>
                <c:formatCode>0.00</c:formatCode>
                <c:ptCount val="13"/>
                <c:pt idx="0">
                  <c:v>5.3342230995267039</c:v>
                </c:pt>
                <c:pt idx="1">
                  <c:v>8.5601647825253888</c:v>
                </c:pt>
                <c:pt idx="2">
                  <c:v>6.4296334419854748</c:v>
                </c:pt>
                <c:pt idx="3">
                  <c:v>7.9541441883276107</c:v>
                </c:pt>
                <c:pt idx="4">
                  <c:v>6.272766441472494</c:v>
                </c:pt>
                <c:pt idx="5">
                  <c:v>6.2406328294344506</c:v>
                </c:pt>
                <c:pt idx="6">
                  <c:v>7.6104145429833494</c:v>
                </c:pt>
                <c:pt idx="7">
                  <c:v>5.4435951956784097</c:v>
                </c:pt>
                <c:pt idx="8">
                  <c:v>8.4561889629514795</c:v>
                </c:pt>
                <c:pt idx="9">
                  <c:v>7.546096998988423</c:v>
                </c:pt>
                <c:pt idx="10">
                  <c:v>4.3040590849045266</c:v>
                </c:pt>
                <c:pt idx="11">
                  <c:v>7.4476808510638302</c:v>
                </c:pt>
                <c:pt idx="12">
                  <c:v>6.7985941305453537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2-417D-B0FF-CA83FFFBE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7488720"/>
        <c:axId val="1937487760"/>
      </c:lineChart>
      <c:catAx>
        <c:axId val="193748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87760"/>
        <c:auto val="1"/>
        <c:lblAlgn val="ctr"/>
        <c:lblOffset val="100"/>
        <c:noMultiLvlLbl val="0"/>
      </c:catAx>
      <c:valAx>
        <c:axId val="193748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488720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เปรียบเทียบ ปริมาณการใช้น้ำมันเชื้อเพลิง (เบนซิน)  ปี2568-2569 </a:t>
            </a:r>
            <a:r>
              <a:rPr lang="en-US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:</a:t>
            </a:r>
            <a:r>
              <a:rPr lang="th-TH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 หน่วย </a:t>
            </a:r>
            <a:r>
              <a:rPr lang="en-US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km/</a:t>
            </a:r>
            <a:r>
              <a:rPr lang="th-TH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ลิตร</a:t>
            </a:r>
            <a:endParaRPr lang="en-US" sz="1800" b="0" i="0" u="none" strike="noStrike" kern="1200" spc="0" baseline="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  <a:p>
            <a:pPr>
              <a:defRPr/>
            </a:pPr>
            <a:r>
              <a:rPr lang="th-TH" sz="1800" b="0" i="0" u="none" strike="noStrike" kern="1200" spc="0" baseline="0">
                <a:solidFill>
                  <a:sysClr val="windowText" lastClr="000000"/>
                </a:solidFill>
                <a:latin typeface="Angsana New" panose="02020603050405020304" pitchFamily="18" charset="-34"/>
                <a:cs typeface="Angsana New" panose="02020603050405020304" pitchFamily="18" charset="-34"/>
              </a:rPr>
              <a:t>(เดือน ม.ค.-มิ.ย.)</a:t>
            </a:r>
            <a:endParaRPr lang="en-US" sz="1800" b="0" i="0" u="none" strike="noStrike" kern="1200" spc="0" baseline="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'วิเคราะห์-เป้าหมาย'!$R$3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'วิเคราะห์-เป้าหมาย'!$Q$4:$Q$16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เฉลี่ย 6 เดือน</c:v>
                </c:pt>
              </c:strCache>
            </c:strRef>
          </c:cat>
          <c:val>
            <c:numRef>
              <c:f>'วิเคราะห์-เป้าหมาย'!$R$4:$R$16</c:f>
              <c:numCache>
                <c:formatCode>0.00</c:formatCode>
                <c:ptCount val="13"/>
                <c:pt idx="0">
                  <c:v>77.111383108935129</c:v>
                </c:pt>
                <c:pt idx="1">
                  <c:v>87.628865979381445</c:v>
                </c:pt>
                <c:pt idx="2">
                  <c:v>111.54598825831702</c:v>
                </c:pt>
                <c:pt idx="3">
                  <c:v>78.767123287671239</c:v>
                </c:pt>
                <c:pt idx="4">
                  <c:v>41.103017689906352</c:v>
                </c:pt>
                <c:pt idx="5">
                  <c:v>113.92405063291139</c:v>
                </c:pt>
                <c:pt idx="6">
                  <c:v>53.17164179104477</c:v>
                </c:pt>
                <c:pt idx="7">
                  <c:v>89.552238805970148</c:v>
                </c:pt>
                <c:pt idx="8">
                  <c:v>44.943820224719104</c:v>
                </c:pt>
                <c:pt idx="9">
                  <c:v>120.87912087912088</c:v>
                </c:pt>
                <c:pt idx="10">
                  <c:v>70.652173913043484</c:v>
                </c:pt>
                <c:pt idx="11">
                  <c:v>51.630434782608702</c:v>
                </c:pt>
                <c:pt idx="12">
                  <c:v>85.013404826187084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0-4BCF-A2E4-1E990EB3955C}"/>
            </c:ext>
          </c:extLst>
        </c:ser>
        <c:ser>
          <c:idx val="2"/>
          <c:order val="2"/>
          <c:tx>
            <c:strRef>
              <c:f>'วิเคราะห์-เป้าหมาย'!$T$3</c:f>
              <c:strCache>
                <c:ptCount val="1"/>
                <c:pt idx="0">
                  <c:v>ปี 2569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'วิเคราะห์-เป้าหมาย'!$Q$4:$Q$16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เฉลี่ย 6 เดือน</c:v>
                </c:pt>
              </c:strCache>
            </c:strRef>
          </c:cat>
          <c:val>
            <c:numRef>
              <c:f>'วิเคราะห์-เป้าหมาย'!$T$4:$T$16</c:f>
              <c:numCache>
                <c:formatCode>0.00</c:formatCode>
                <c:ptCount val="13"/>
                <c:pt idx="0">
                  <c:v>105.26315789473684</c:v>
                </c:pt>
                <c:pt idx="1">
                  <c:v>48.469387755102041</c:v>
                </c:pt>
                <c:pt idx="2">
                  <c:v>53.030303030303024</c:v>
                </c:pt>
                <c:pt idx="3">
                  <c:v>79.734219269102994</c:v>
                </c:pt>
                <c:pt idx="4">
                  <c:v>102.66159695817491</c:v>
                </c:pt>
                <c:pt idx="5">
                  <c:v>109.4890510948905</c:v>
                </c:pt>
                <c:pt idx="12">
                  <c:v>83.10795266705172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A0-4BCF-A2E4-1E990EB39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617504"/>
        <c:axId val="1925617984"/>
      </c:barChart>
      <c:lineChart>
        <c:grouping val="stacked"/>
        <c:varyColors val="0"/>
        <c:ser>
          <c:idx val="1"/>
          <c:order val="1"/>
          <c:tx>
            <c:strRef>
              <c:f>'วิเคราะห์-เป้าหมาย'!$S$3</c:f>
              <c:strCache>
                <c:ptCount val="1"/>
                <c:pt idx="0">
                  <c:v>ค่าเป้าหมาย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'วิเคราะห์-เป้าหมาย'!$Q$4:$Q$16</c:f>
              <c:strCache>
                <c:ptCount val="13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กรกฎาคม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  <c:pt idx="12">
                  <c:v>เฉลี่ย 6 เดือน</c:v>
                </c:pt>
              </c:strCache>
            </c:strRef>
          </c:cat>
          <c:val>
            <c:numRef>
              <c:f>'วิเคราะห์-เป้าหมาย'!$S$4:$S$16</c:f>
              <c:numCache>
                <c:formatCode>0.00</c:formatCode>
                <c:ptCount val="13"/>
                <c:pt idx="0">
                  <c:v>76.725826193390461</c:v>
                </c:pt>
                <c:pt idx="1">
                  <c:v>87.190721649484544</c:v>
                </c:pt>
                <c:pt idx="2">
                  <c:v>110.98825831702544</c:v>
                </c:pt>
                <c:pt idx="3">
                  <c:v>78.373287671232887</c:v>
                </c:pt>
                <c:pt idx="4">
                  <c:v>40.897502601456821</c:v>
                </c:pt>
                <c:pt idx="5">
                  <c:v>113.35443037974683</c:v>
                </c:pt>
                <c:pt idx="6">
                  <c:v>52.905783582089548</c:v>
                </c:pt>
                <c:pt idx="7">
                  <c:v>89.104477611940297</c:v>
                </c:pt>
                <c:pt idx="8">
                  <c:v>44.719101123595507</c:v>
                </c:pt>
                <c:pt idx="9">
                  <c:v>120.27472527472527</c:v>
                </c:pt>
                <c:pt idx="10">
                  <c:v>70.298913043478265</c:v>
                </c:pt>
                <c:pt idx="11">
                  <c:v>51.372282608695656</c:v>
                </c:pt>
                <c:pt idx="12">
                  <c:v>84.588337802056159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A0-4BCF-A2E4-1E990EB39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617504"/>
        <c:axId val="1925617984"/>
      </c:lineChart>
      <c:catAx>
        <c:axId val="192561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5617984"/>
        <c:auto val="1"/>
        <c:lblAlgn val="ctr"/>
        <c:lblOffset val="100"/>
        <c:noMultiLvlLbl val="0"/>
      </c:catAx>
      <c:valAx>
        <c:axId val="192561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5617504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17</xdr:row>
      <xdr:rowOff>255270</xdr:rowOff>
    </xdr:from>
    <xdr:to>
      <xdr:col>7</xdr:col>
      <xdr:colOff>7620</xdr:colOff>
      <xdr:row>28</xdr:row>
      <xdr:rowOff>182880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BFC519-1373-3286-DFFD-33BB3F3BB5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15240</xdr:colOff>
      <xdr:row>17</xdr:row>
      <xdr:rowOff>240030</xdr:rowOff>
    </xdr:from>
    <xdr:to>
      <xdr:col>15</xdr:col>
      <xdr:colOff>15240</xdr:colOff>
      <xdr:row>28</xdr:row>
      <xdr:rowOff>167640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637BB1B-FA1C-A576-27D5-DC39983AFA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17</xdr:row>
      <xdr:rowOff>224790</xdr:rowOff>
    </xdr:from>
    <xdr:to>
      <xdr:col>23</xdr:col>
      <xdr:colOff>38100</xdr:colOff>
      <xdr:row>28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BAE827-7860-5401-70F1-7905B36B20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D563-95DA-4593-B3C3-C597CCBEE2E9}">
  <sheetPr>
    <tabColor rgb="FFC00000"/>
  </sheetPr>
  <dimension ref="A1:P24"/>
  <sheetViews>
    <sheetView workbookViewId="0">
      <selection activeCell="J4" sqref="J4:J9"/>
    </sheetView>
  </sheetViews>
  <sheetFormatPr defaultRowHeight="23.4"/>
  <cols>
    <col min="1" max="1" width="8.88671875" style="1"/>
    <col min="2" max="2" width="30.5546875" style="1" bestFit="1" customWidth="1"/>
    <col min="3" max="3" width="10.6640625" style="1" customWidth="1"/>
    <col min="4" max="4" width="9" style="1" customWidth="1"/>
    <col min="5" max="5" width="13.6640625" style="1" customWidth="1"/>
    <col min="6" max="6" width="7.6640625" style="1" bestFit="1" customWidth="1"/>
    <col min="7" max="7" width="10.21875" style="1" bestFit="1" customWidth="1"/>
    <col min="8" max="8" width="9.21875" style="1" bestFit="1" customWidth="1"/>
    <col min="9" max="9" width="13.33203125" style="1" customWidth="1"/>
    <col min="10" max="10" width="12.33203125" style="1" customWidth="1"/>
    <col min="11" max="11" width="9.44140625" bestFit="1" customWidth="1"/>
    <col min="13" max="13" width="12.33203125" customWidth="1"/>
    <col min="14" max="14" width="9.5546875" bestFit="1" customWidth="1"/>
    <col min="15" max="15" width="14.6640625" bestFit="1" customWidth="1"/>
  </cols>
  <sheetData>
    <row r="1" spans="1:16" ht="49.95" customHeight="1">
      <c r="A1" s="35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 t="s">
        <v>26</v>
      </c>
      <c r="N1" s="36"/>
      <c r="O1" s="10"/>
    </row>
    <row r="2" spans="1:16">
      <c r="A2" s="37" t="s">
        <v>0</v>
      </c>
      <c r="B2" s="37" t="s">
        <v>1</v>
      </c>
      <c r="C2" s="39" t="s">
        <v>19</v>
      </c>
      <c r="D2" s="40"/>
      <c r="E2" s="40"/>
      <c r="F2" s="41"/>
      <c r="G2" s="39" t="s">
        <v>20</v>
      </c>
      <c r="H2" s="40"/>
      <c r="I2" s="40"/>
      <c r="J2" s="41"/>
      <c r="K2" s="37" t="s">
        <v>25</v>
      </c>
      <c r="L2" s="37"/>
      <c r="M2" s="37"/>
      <c r="N2" s="37"/>
    </row>
    <row r="3" spans="1:16" ht="46.8">
      <c r="A3" s="37"/>
      <c r="B3" s="37"/>
      <c r="C3" s="4" t="s">
        <v>21</v>
      </c>
      <c r="D3" s="3" t="s">
        <v>22</v>
      </c>
      <c r="E3" s="4" t="s">
        <v>23</v>
      </c>
      <c r="F3" s="4" t="s">
        <v>24</v>
      </c>
      <c r="G3" s="4" t="s">
        <v>21</v>
      </c>
      <c r="H3" s="3" t="s">
        <v>22</v>
      </c>
      <c r="I3" s="4" t="s">
        <v>23</v>
      </c>
      <c r="J3" s="4" t="s">
        <v>24</v>
      </c>
      <c r="K3" s="3" t="s">
        <v>22</v>
      </c>
      <c r="L3" s="3" t="s">
        <v>2</v>
      </c>
      <c r="M3" s="4" t="s">
        <v>24</v>
      </c>
      <c r="N3" s="3" t="s">
        <v>2</v>
      </c>
    </row>
    <row r="4" spans="1:16">
      <c r="A4" s="2">
        <v>1</v>
      </c>
      <c r="B4" s="2" t="s">
        <v>3</v>
      </c>
      <c r="C4" s="43">
        <v>2390</v>
      </c>
      <c r="D4" s="2">
        <v>445.81</v>
      </c>
      <c r="E4" s="12">
        <v>15010</v>
      </c>
      <c r="F4" s="13">
        <f>C4/D4</f>
        <v>5.3610282407303558</v>
      </c>
      <c r="G4" s="43">
        <v>1769</v>
      </c>
      <c r="H4" s="2">
        <v>284.56</v>
      </c>
      <c r="I4" s="12">
        <v>8732.6</v>
      </c>
      <c r="J4" s="13">
        <f>G4/H4</f>
        <v>6.2166151251054256</v>
      </c>
      <c r="K4" s="5">
        <f>H4-D4</f>
        <v>-161.25</v>
      </c>
      <c r="L4" s="18">
        <f>K4/D4%</f>
        <v>-36.170117314551042</v>
      </c>
      <c r="M4" s="18">
        <f>J4-F4</f>
        <v>0.8555868843750698</v>
      </c>
      <c r="N4" s="18">
        <f>M4/F4%</f>
        <v>15.959380289675726</v>
      </c>
    </row>
    <row r="5" spans="1:16">
      <c r="A5" s="2">
        <v>2</v>
      </c>
      <c r="B5" s="2" t="s">
        <v>4</v>
      </c>
      <c r="C5" s="43">
        <v>2694</v>
      </c>
      <c r="D5" s="2">
        <v>313.14</v>
      </c>
      <c r="E5" s="12">
        <v>10526</v>
      </c>
      <c r="F5" s="13">
        <f t="shared" ref="F5:F15" si="0">C5/D5</f>
        <v>8.6031806859551647</v>
      </c>
      <c r="G5" s="43">
        <v>2096</v>
      </c>
      <c r="H5" s="2">
        <v>298.85000000000002</v>
      </c>
      <c r="I5" s="12">
        <v>9178</v>
      </c>
      <c r="J5" s="13">
        <f t="shared" ref="J5:J9" si="1">G5/H5</f>
        <v>7.0135519491383631</v>
      </c>
      <c r="K5" s="5">
        <f t="shared" ref="K5:K9" si="2">H5-D5</f>
        <v>-14.289999999999964</v>
      </c>
      <c r="L5" s="18">
        <f t="shared" ref="L5:L9" si="3">K5/D5%</f>
        <v>-4.5634540461135478</v>
      </c>
      <c r="M5" s="18">
        <f t="shared" ref="M5:M9" si="4">J5-F5</f>
        <v>-1.5896287368168016</v>
      </c>
      <c r="N5" s="18">
        <f t="shared" ref="N5:N9" si="5">M5/F5%</f>
        <v>-18.477221330616675</v>
      </c>
    </row>
    <row r="6" spans="1:16">
      <c r="A6" s="2">
        <v>3</v>
      </c>
      <c r="B6" s="2" t="s">
        <v>5</v>
      </c>
      <c r="C6" s="43">
        <v>1130</v>
      </c>
      <c r="D6" s="2">
        <v>174.87</v>
      </c>
      <c r="E6" s="12">
        <v>5890</v>
      </c>
      <c r="F6" s="13">
        <f t="shared" si="0"/>
        <v>6.4619431577743462</v>
      </c>
      <c r="G6" s="43">
        <v>1759</v>
      </c>
      <c r="H6" s="2">
        <v>276.23</v>
      </c>
      <c r="I6" s="12">
        <v>9452.7999999999993</v>
      </c>
      <c r="J6" s="13">
        <f t="shared" si="1"/>
        <v>6.3678818375991018</v>
      </c>
      <c r="K6" s="5">
        <f t="shared" si="2"/>
        <v>101.36000000000001</v>
      </c>
      <c r="L6" s="18">
        <f t="shared" si="3"/>
        <v>57.963058271859097</v>
      </c>
      <c r="M6" s="18">
        <f t="shared" si="4"/>
        <v>-9.4061320175244489E-2</v>
      </c>
      <c r="N6" s="18">
        <f t="shared" si="5"/>
        <v>-1.4556197397384958</v>
      </c>
    </row>
    <row r="7" spans="1:16">
      <c r="A7" s="2">
        <v>4</v>
      </c>
      <c r="B7" s="2" t="s">
        <v>6</v>
      </c>
      <c r="C7" s="43">
        <v>2445</v>
      </c>
      <c r="D7" s="2">
        <v>305.85000000000002</v>
      </c>
      <c r="E7" s="12">
        <v>10063.200000000001</v>
      </c>
      <c r="F7" s="13">
        <f t="shared" si="0"/>
        <v>7.9941147621383024</v>
      </c>
      <c r="G7" s="43">
        <v>2797</v>
      </c>
      <c r="H7" s="2">
        <v>370.22</v>
      </c>
      <c r="I7" s="12">
        <v>17129</v>
      </c>
      <c r="J7" s="13">
        <f t="shared" si="1"/>
        <v>7.5549673167305924</v>
      </c>
      <c r="K7" s="5">
        <f t="shared" si="2"/>
        <v>64.37</v>
      </c>
      <c r="L7" s="18">
        <f t="shared" si="3"/>
        <v>21.046264508746116</v>
      </c>
      <c r="M7" s="18">
        <f t="shared" si="4"/>
        <v>-0.43914744540771</v>
      </c>
      <c r="N7" s="18">
        <f t="shared" si="5"/>
        <v>-5.4933843017565698</v>
      </c>
    </row>
    <row r="8" spans="1:16">
      <c r="A8" s="2">
        <v>5</v>
      </c>
      <c r="B8" s="2" t="s">
        <v>7</v>
      </c>
      <c r="C8" s="43">
        <v>1829</v>
      </c>
      <c r="D8" s="2">
        <v>290.12</v>
      </c>
      <c r="E8" s="12">
        <v>9484.1</v>
      </c>
      <c r="F8" s="13">
        <f t="shared" si="0"/>
        <v>6.3042878808768785</v>
      </c>
      <c r="G8" s="43">
        <v>1794</v>
      </c>
      <c r="H8" s="2">
        <v>266.95</v>
      </c>
      <c r="I8" s="12">
        <v>11257</v>
      </c>
      <c r="J8" s="13">
        <f t="shared" si="1"/>
        <v>6.7203596179059755</v>
      </c>
      <c r="K8" s="5">
        <f t="shared" si="2"/>
        <v>-23.170000000000016</v>
      </c>
      <c r="L8" s="18">
        <f t="shared" si="3"/>
        <v>-7.9863504756652466</v>
      </c>
      <c r="M8" s="18">
        <f t="shared" si="4"/>
        <v>0.41607173702909694</v>
      </c>
      <c r="N8" s="18">
        <f t="shared" si="5"/>
        <v>6.5998213420930352</v>
      </c>
    </row>
    <row r="9" spans="1:16">
      <c r="A9" s="2">
        <v>6</v>
      </c>
      <c r="B9" s="2" t="s">
        <v>8</v>
      </c>
      <c r="C9" s="43">
        <v>2228</v>
      </c>
      <c r="D9" s="2">
        <v>355.23</v>
      </c>
      <c r="E9" s="12">
        <v>11451.6</v>
      </c>
      <c r="F9" s="13">
        <f t="shared" si="0"/>
        <v>6.2719927934014583</v>
      </c>
      <c r="G9" s="43">
        <v>1923</v>
      </c>
      <c r="H9" s="2">
        <v>345.43</v>
      </c>
      <c r="I9" s="12">
        <v>13514.5</v>
      </c>
      <c r="J9" s="13">
        <f t="shared" si="1"/>
        <v>5.5669744955562628</v>
      </c>
      <c r="K9" s="5">
        <f t="shared" si="2"/>
        <v>-9.8000000000000114</v>
      </c>
      <c r="L9" s="18">
        <f t="shared" si="3"/>
        <v>-2.7587760042789209</v>
      </c>
      <c r="M9" s="18">
        <f t="shared" si="4"/>
        <v>-0.70501829784519554</v>
      </c>
      <c r="N9" s="18">
        <f t="shared" si="5"/>
        <v>-11.240738327807398</v>
      </c>
    </row>
    <row r="10" spans="1:16">
      <c r="A10" s="2">
        <v>7</v>
      </c>
      <c r="B10" s="2" t="s">
        <v>9</v>
      </c>
      <c r="C10" s="43">
        <v>2251</v>
      </c>
      <c r="D10" s="13">
        <v>294.3</v>
      </c>
      <c r="E10" s="12">
        <v>25821.4</v>
      </c>
      <c r="F10" s="13">
        <f t="shared" si="0"/>
        <v>7.6486578321440701</v>
      </c>
      <c r="G10" s="2"/>
      <c r="H10" s="2"/>
      <c r="I10" s="12"/>
      <c r="J10" s="2"/>
      <c r="K10" s="5"/>
      <c r="L10" s="5"/>
      <c r="M10" s="5"/>
      <c r="N10" s="5"/>
    </row>
    <row r="11" spans="1:16">
      <c r="A11" s="2">
        <v>8</v>
      </c>
      <c r="B11" s="2" t="s">
        <v>10</v>
      </c>
      <c r="C11" s="43">
        <v>1904</v>
      </c>
      <c r="D11" s="14">
        <v>348.02</v>
      </c>
      <c r="E11" s="15">
        <v>11376.7</v>
      </c>
      <c r="F11" s="13">
        <f t="shared" si="0"/>
        <v>5.4709499454054367</v>
      </c>
      <c r="G11" s="2"/>
      <c r="H11" s="2"/>
      <c r="I11" s="12"/>
      <c r="J11" s="2"/>
      <c r="K11" s="5"/>
      <c r="L11" s="5"/>
      <c r="M11" s="5"/>
      <c r="N11" s="5"/>
    </row>
    <row r="12" spans="1:16">
      <c r="A12" s="2">
        <v>9</v>
      </c>
      <c r="B12" s="2" t="s">
        <v>11</v>
      </c>
      <c r="C12" s="43">
        <v>2193</v>
      </c>
      <c r="D12" s="14">
        <v>258.04000000000002</v>
      </c>
      <c r="E12" s="15">
        <v>8434.6</v>
      </c>
      <c r="F12" s="13">
        <f t="shared" si="0"/>
        <v>8.4986823748256075</v>
      </c>
      <c r="G12" s="2"/>
      <c r="H12" s="2"/>
      <c r="I12" s="12"/>
      <c r="J12" s="2"/>
      <c r="K12" s="5"/>
      <c r="L12" s="5"/>
      <c r="M12" s="5"/>
      <c r="N12" s="5"/>
    </row>
    <row r="13" spans="1:16">
      <c r="A13" s="2">
        <v>10</v>
      </c>
      <c r="B13" s="2" t="s">
        <v>12</v>
      </c>
      <c r="C13" s="43">
        <v>2699</v>
      </c>
      <c r="D13" s="14">
        <v>355.88</v>
      </c>
      <c r="E13" s="15">
        <v>11442.5</v>
      </c>
      <c r="F13" s="13">
        <f t="shared" si="0"/>
        <v>7.5840170844104753</v>
      </c>
      <c r="G13" s="2"/>
      <c r="H13" s="2"/>
      <c r="I13" s="12"/>
      <c r="J13" s="2"/>
      <c r="K13" s="5"/>
      <c r="L13" s="5"/>
      <c r="M13" s="5"/>
      <c r="N13" s="5"/>
    </row>
    <row r="14" spans="1:16">
      <c r="A14" s="2">
        <v>11</v>
      </c>
      <c r="B14" s="2" t="s">
        <v>13</v>
      </c>
      <c r="C14" s="43">
        <v>1801</v>
      </c>
      <c r="D14" s="14">
        <v>416.35</v>
      </c>
      <c r="E14" s="17">
        <v>13194.699999999999</v>
      </c>
      <c r="F14" s="13">
        <f t="shared" si="0"/>
        <v>4.3256875225171125</v>
      </c>
      <c r="G14" s="2"/>
      <c r="H14" s="2"/>
      <c r="I14" s="12"/>
      <c r="J14" s="2"/>
      <c r="K14" s="5"/>
      <c r="L14" s="5"/>
      <c r="M14" s="5"/>
      <c r="N14" s="5"/>
    </row>
    <row r="15" spans="1:16">
      <c r="A15" s="2">
        <v>12</v>
      </c>
      <c r="B15" s="2" t="s">
        <v>14</v>
      </c>
      <c r="C15" s="43">
        <v>1759</v>
      </c>
      <c r="D15" s="16">
        <v>235</v>
      </c>
      <c r="E15" s="15">
        <v>7417.2</v>
      </c>
      <c r="F15" s="13">
        <f t="shared" si="0"/>
        <v>7.4851063829787234</v>
      </c>
      <c r="G15" s="2"/>
      <c r="H15" s="2"/>
      <c r="I15" s="12"/>
      <c r="J15" s="2"/>
      <c r="K15" s="5"/>
      <c r="L15" s="5"/>
      <c r="M15" s="5"/>
      <c r="N15" s="5"/>
    </row>
    <row r="16" spans="1:16">
      <c r="A16" s="32"/>
      <c r="B16" s="6" t="s">
        <v>32</v>
      </c>
      <c r="C16" s="48">
        <f>SUM(C4:C9)</f>
        <v>12716</v>
      </c>
      <c r="D16" s="48">
        <f t="shared" ref="D16:J16" si="6">SUM(D4:D9)</f>
        <v>1885.02</v>
      </c>
      <c r="E16" s="48">
        <f t="shared" si="6"/>
        <v>62424.899999999994</v>
      </c>
      <c r="F16" s="48">
        <f t="shared" si="6"/>
        <v>40.996547520876504</v>
      </c>
      <c r="G16" s="48">
        <f t="shared" si="6"/>
        <v>12138</v>
      </c>
      <c r="H16" s="55">
        <f t="shared" si="6"/>
        <v>1842.2400000000002</v>
      </c>
      <c r="I16" s="48">
        <f t="shared" si="6"/>
        <v>69263.899999999994</v>
      </c>
      <c r="J16" s="48">
        <f t="shared" si="6"/>
        <v>39.440350342035714</v>
      </c>
      <c r="K16" s="52">
        <f>H16-D16</f>
        <v>-42.779999999999745</v>
      </c>
      <c r="L16" s="50">
        <f>K16/D16</f>
        <v>-2.2694719419422471E-2</v>
      </c>
      <c r="M16" s="52">
        <f>J16-F16</f>
        <v>-1.5561971788407902</v>
      </c>
      <c r="N16" s="50">
        <f>M16/F16</f>
        <v>-3.7959225177396569E-2</v>
      </c>
      <c r="P16" s="54"/>
    </row>
    <row r="17" spans="1:16">
      <c r="A17" s="33"/>
      <c r="B17" s="6" t="s">
        <v>33</v>
      </c>
      <c r="C17" s="44">
        <f>AVERAGE(C4:C9)</f>
        <v>2119.3333333333335</v>
      </c>
      <c r="D17" s="44">
        <f t="shared" ref="D17:J17" si="7">AVERAGE(D4:D9)</f>
        <v>314.17</v>
      </c>
      <c r="E17" s="44">
        <f t="shared" si="7"/>
        <v>10404.15</v>
      </c>
      <c r="F17" s="44">
        <f t="shared" si="7"/>
        <v>6.8327579201460837</v>
      </c>
      <c r="G17" s="44">
        <f t="shared" si="7"/>
        <v>2023</v>
      </c>
      <c r="H17" s="56">
        <f t="shared" si="7"/>
        <v>307.04000000000002</v>
      </c>
      <c r="I17" s="56">
        <f t="shared" si="7"/>
        <v>11543.983333333332</v>
      </c>
      <c r="J17" s="44">
        <f t="shared" si="7"/>
        <v>6.5733917236726187</v>
      </c>
      <c r="K17" s="52">
        <f t="shared" ref="K17:K19" si="8">H17-D17</f>
        <v>-7.1299999999999955</v>
      </c>
      <c r="L17" s="50">
        <f t="shared" ref="L17:L19" si="9">K17/D17</f>
        <v>-2.2694719419422589E-2</v>
      </c>
      <c r="M17" s="52">
        <f t="shared" ref="M17:M19" si="10">J17-F17</f>
        <v>-0.25936619647346504</v>
      </c>
      <c r="N17" s="50">
        <f t="shared" ref="N17:N19" si="11">M17/F17</f>
        <v>-3.7959225177396569E-2</v>
      </c>
      <c r="P17" s="54"/>
    </row>
    <row r="18" spans="1:16">
      <c r="A18" s="33"/>
      <c r="B18" s="7" t="s">
        <v>34</v>
      </c>
      <c r="C18" s="49">
        <f>SUM(C4:C15)</f>
        <v>25323</v>
      </c>
      <c r="D18" s="49">
        <f t="shared" ref="D18:J18" si="12">SUM(D4:D15)</f>
        <v>3792.61</v>
      </c>
      <c r="E18" s="49">
        <f t="shared" si="12"/>
        <v>140112</v>
      </c>
      <c r="F18" s="49">
        <f t="shared" si="12"/>
        <v>82.009648663157932</v>
      </c>
      <c r="G18" s="49">
        <f t="shared" si="12"/>
        <v>12138</v>
      </c>
      <c r="H18" s="49">
        <f t="shared" si="12"/>
        <v>1842.2400000000002</v>
      </c>
      <c r="I18" s="49">
        <f t="shared" si="12"/>
        <v>69263.899999999994</v>
      </c>
      <c r="J18" s="49">
        <f t="shared" si="12"/>
        <v>39.440350342035714</v>
      </c>
      <c r="K18" s="53">
        <f t="shared" si="8"/>
        <v>-1950.37</v>
      </c>
      <c r="L18" s="51">
        <f t="shared" si="9"/>
        <v>-0.5142553544920252</v>
      </c>
      <c r="M18" s="53">
        <f t="shared" si="10"/>
        <v>-42.569298321122218</v>
      </c>
      <c r="N18" s="51">
        <f t="shared" si="11"/>
        <v>-0.51907670640035408</v>
      </c>
    </row>
    <row r="19" spans="1:16">
      <c r="A19" s="34"/>
      <c r="B19" s="7" t="s">
        <v>35</v>
      </c>
      <c r="C19" s="49">
        <f>AVERAGE(C4:C15)</f>
        <v>2110.25</v>
      </c>
      <c r="D19" s="49">
        <f t="shared" ref="D19:J19" si="13">AVERAGE(D4:D15)</f>
        <v>316.05083333333334</v>
      </c>
      <c r="E19" s="49">
        <f t="shared" si="13"/>
        <v>11676</v>
      </c>
      <c r="F19" s="49">
        <f t="shared" si="13"/>
        <v>6.8341373885964947</v>
      </c>
      <c r="G19" s="49">
        <f t="shared" si="13"/>
        <v>2023</v>
      </c>
      <c r="H19" s="49">
        <f t="shared" si="13"/>
        <v>307.04000000000002</v>
      </c>
      <c r="I19" s="49">
        <f t="shared" si="13"/>
        <v>11543.983333333332</v>
      </c>
      <c r="J19" s="49">
        <f t="shared" si="13"/>
        <v>6.5733917236726187</v>
      </c>
      <c r="K19" s="53">
        <f t="shared" si="8"/>
        <v>-9.0108333333333235</v>
      </c>
      <c r="L19" s="51">
        <f t="shared" si="9"/>
        <v>-2.8510708984050528E-2</v>
      </c>
      <c r="M19" s="53">
        <f t="shared" si="10"/>
        <v>-0.26074566492387596</v>
      </c>
      <c r="N19" s="51">
        <f t="shared" si="11"/>
        <v>-3.8153412800708192E-2</v>
      </c>
    </row>
    <row r="21" spans="1:16">
      <c r="B21" s="42" t="s">
        <v>27</v>
      </c>
      <c r="C21" s="42"/>
      <c r="P21" s="54"/>
    </row>
    <row r="22" spans="1:16">
      <c r="B22" s="38" t="s">
        <v>38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4"/>
      <c r="P22" s="54"/>
    </row>
    <row r="23" spans="1:16">
      <c r="B23" s="31" t="s">
        <v>39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54"/>
    </row>
    <row r="24" spans="1:16">
      <c r="B24" s="31" t="s">
        <v>40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</sheetData>
  <mergeCells count="12">
    <mergeCell ref="B23:N23"/>
    <mergeCell ref="B24:N24"/>
    <mergeCell ref="A16:A19"/>
    <mergeCell ref="A1:L1"/>
    <mergeCell ref="M1:N1"/>
    <mergeCell ref="K2:N2"/>
    <mergeCell ref="B22:N22"/>
    <mergeCell ref="A2:A3"/>
    <mergeCell ref="B2:B3"/>
    <mergeCell ref="C2:F2"/>
    <mergeCell ref="G2:J2"/>
    <mergeCell ref="B21:C2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B65C-09DF-4F04-819A-3A5AC7A1BE34}">
  <sheetPr>
    <tabColor rgb="FFC00000"/>
  </sheetPr>
  <dimension ref="A1:P24"/>
  <sheetViews>
    <sheetView workbookViewId="0">
      <selection activeCell="J4" sqref="J4:J9"/>
    </sheetView>
  </sheetViews>
  <sheetFormatPr defaultRowHeight="23.4"/>
  <cols>
    <col min="1" max="1" width="8.88671875" style="1"/>
    <col min="2" max="2" width="30.5546875" style="1" bestFit="1" customWidth="1"/>
    <col min="3" max="3" width="10.6640625" style="1" customWidth="1"/>
    <col min="4" max="4" width="9" style="1" customWidth="1"/>
    <col min="5" max="5" width="13.6640625" style="1" customWidth="1"/>
    <col min="6" max="6" width="7.77734375" style="1" bestFit="1" customWidth="1"/>
    <col min="7" max="7" width="9.6640625" style="1" customWidth="1"/>
    <col min="8" max="8" width="9.5546875" style="1" bestFit="1" customWidth="1"/>
    <col min="9" max="9" width="13.33203125" style="1" customWidth="1"/>
    <col min="10" max="10" width="12.33203125" style="1" customWidth="1"/>
    <col min="13" max="13" width="12.33203125" customWidth="1"/>
    <col min="15" max="15" width="14.6640625" bestFit="1" customWidth="1"/>
  </cols>
  <sheetData>
    <row r="1" spans="1:15" ht="49.95" customHeight="1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 t="s">
        <v>26</v>
      </c>
      <c r="N1" s="36"/>
      <c r="O1" s="10"/>
    </row>
    <row r="2" spans="1:15">
      <c r="A2" s="37" t="s">
        <v>0</v>
      </c>
      <c r="B2" s="37" t="s">
        <v>1</v>
      </c>
      <c r="C2" s="39" t="s">
        <v>19</v>
      </c>
      <c r="D2" s="40"/>
      <c r="E2" s="40"/>
      <c r="F2" s="41"/>
      <c r="G2" s="39" t="s">
        <v>20</v>
      </c>
      <c r="H2" s="40"/>
      <c r="I2" s="40"/>
      <c r="J2" s="41"/>
      <c r="K2" s="37" t="s">
        <v>25</v>
      </c>
      <c r="L2" s="37"/>
      <c r="M2" s="37"/>
      <c r="N2" s="37"/>
    </row>
    <row r="3" spans="1:15" ht="46.8">
      <c r="A3" s="37"/>
      <c r="B3" s="37"/>
      <c r="C3" s="4" t="s">
        <v>21</v>
      </c>
      <c r="D3" s="3" t="s">
        <v>22</v>
      </c>
      <c r="E3" s="4" t="s">
        <v>23</v>
      </c>
      <c r="F3" s="4" t="s">
        <v>24</v>
      </c>
      <c r="G3" s="4" t="s">
        <v>21</v>
      </c>
      <c r="H3" s="3" t="s">
        <v>22</v>
      </c>
      <c r="I3" s="4" t="s">
        <v>23</v>
      </c>
      <c r="J3" s="4" t="s">
        <v>24</v>
      </c>
      <c r="K3" s="3" t="s">
        <v>22</v>
      </c>
      <c r="L3" s="3" t="s">
        <v>2</v>
      </c>
      <c r="M3" s="4" t="s">
        <v>24</v>
      </c>
      <c r="N3" s="3" t="s">
        <v>2</v>
      </c>
    </row>
    <row r="4" spans="1:15">
      <c r="A4" s="2">
        <v>1</v>
      </c>
      <c r="B4" s="2" t="s">
        <v>3</v>
      </c>
      <c r="C4" s="2">
        <v>630</v>
      </c>
      <c r="D4" s="2">
        <v>8.17</v>
      </c>
      <c r="E4" s="12">
        <v>300</v>
      </c>
      <c r="F4" s="13">
        <f>C4/D4</f>
        <v>77.111383108935129</v>
      </c>
      <c r="G4" s="2">
        <v>300</v>
      </c>
      <c r="H4" s="2">
        <v>2.85</v>
      </c>
      <c r="I4" s="2">
        <v>90</v>
      </c>
      <c r="J4" s="13">
        <f>G4/H4</f>
        <v>105.26315789473684</v>
      </c>
      <c r="K4" s="5">
        <f>H4-D4</f>
        <v>-5.32</v>
      </c>
      <c r="L4" s="18">
        <f>K4/D4%</f>
        <v>-65.116279069767444</v>
      </c>
      <c r="M4" s="18">
        <f>J4-F4</f>
        <v>28.151774785801706</v>
      </c>
      <c r="N4" s="18">
        <f>M4/F4%</f>
        <v>36.507936507936499</v>
      </c>
    </row>
    <row r="5" spans="1:15">
      <c r="A5" s="2">
        <v>2</v>
      </c>
      <c r="B5" s="2" t="s">
        <v>4</v>
      </c>
      <c r="C5" s="2">
        <v>510</v>
      </c>
      <c r="D5" s="2">
        <v>5.82</v>
      </c>
      <c r="E5" s="12">
        <v>210</v>
      </c>
      <c r="F5" s="13">
        <f t="shared" ref="F5:F15" si="0">C5/D5</f>
        <v>87.628865979381445</v>
      </c>
      <c r="G5" s="2">
        <v>285</v>
      </c>
      <c r="H5" s="2">
        <v>5.88</v>
      </c>
      <c r="I5" s="2">
        <v>200</v>
      </c>
      <c r="J5" s="13">
        <f t="shared" ref="J5:J9" si="1">G5/H5</f>
        <v>48.469387755102041</v>
      </c>
      <c r="K5" s="5">
        <f t="shared" ref="K5:K9" si="2">H5-D5</f>
        <v>5.9999999999999609E-2</v>
      </c>
      <c r="L5" s="18">
        <f t="shared" ref="L5:L9" si="3">K5/D5%</f>
        <v>1.0309278350515396</v>
      </c>
      <c r="M5" s="18">
        <f t="shared" ref="M5:M9" si="4">J5-F5</f>
        <v>-39.159478224279404</v>
      </c>
      <c r="N5" s="18">
        <f t="shared" ref="N5:N9" si="5">M5/F5%</f>
        <v>-44.687875150060023</v>
      </c>
    </row>
    <row r="6" spans="1:15">
      <c r="A6" s="2">
        <v>3</v>
      </c>
      <c r="B6" s="2" t="s">
        <v>5</v>
      </c>
      <c r="C6" s="2">
        <v>570</v>
      </c>
      <c r="D6" s="2">
        <v>5.1100000000000003</v>
      </c>
      <c r="E6" s="12">
        <v>190</v>
      </c>
      <c r="F6" s="13">
        <f t="shared" si="0"/>
        <v>111.54598825831702</v>
      </c>
      <c r="G6" s="2">
        <v>315</v>
      </c>
      <c r="H6" s="2">
        <v>5.94</v>
      </c>
      <c r="I6" s="2">
        <v>220</v>
      </c>
      <c r="J6" s="13">
        <f t="shared" si="1"/>
        <v>53.030303030303024</v>
      </c>
      <c r="K6" s="5">
        <f t="shared" si="2"/>
        <v>0.83000000000000007</v>
      </c>
      <c r="L6" s="18">
        <f t="shared" si="3"/>
        <v>16.2426614481409</v>
      </c>
      <c r="M6" s="18">
        <f t="shared" si="4"/>
        <v>-58.515685228014</v>
      </c>
      <c r="N6" s="18">
        <f t="shared" si="5"/>
        <v>-52.458798511430089</v>
      </c>
    </row>
    <row r="7" spans="1:15">
      <c r="A7" s="2">
        <v>4</v>
      </c>
      <c r="B7" s="2" t="s">
        <v>6</v>
      </c>
      <c r="C7" s="2">
        <v>460</v>
      </c>
      <c r="D7" s="2">
        <v>5.84</v>
      </c>
      <c r="E7" s="12">
        <v>200</v>
      </c>
      <c r="F7" s="13">
        <f t="shared" si="0"/>
        <v>78.767123287671239</v>
      </c>
      <c r="G7" s="2">
        <v>240</v>
      </c>
      <c r="H7" s="2">
        <v>3.01</v>
      </c>
      <c r="I7" s="2">
        <v>103</v>
      </c>
      <c r="J7" s="13">
        <f t="shared" si="1"/>
        <v>79.734219269102994</v>
      </c>
      <c r="K7" s="5">
        <f t="shared" si="2"/>
        <v>-2.83</v>
      </c>
      <c r="L7" s="18">
        <f t="shared" si="3"/>
        <v>-48.458904109589042</v>
      </c>
      <c r="M7" s="18">
        <f t="shared" si="4"/>
        <v>0.96709598143175413</v>
      </c>
      <c r="N7" s="18">
        <f t="shared" si="5"/>
        <v>1.2277914199046618</v>
      </c>
    </row>
    <row r="8" spans="1:15">
      <c r="A8" s="2">
        <v>5</v>
      </c>
      <c r="B8" s="2" t="s">
        <v>7</v>
      </c>
      <c r="C8" s="2">
        <v>395</v>
      </c>
      <c r="D8" s="2">
        <v>9.61</v>
      </c>
      <c r="E8" s="12">
        <v>360</v>
      </c>
      <c r="F8" s="13">
        <f t="shared" si="0"/>
        <v>41.103017689906352</v>
      </c>
      <c r="G8" s="2">
        <v>270</v>
      </c>
      <c r="H8" s="2">
        <v>2.63</v>
      </c>
      <c r="I8" s="2">
        <v>120</v>
      </c>
      <c r="J8" s="13">
        <f t="shared" si="1"/>
        <v>102.66159695817491</v>
      </c>
      <c r="K8" s="5">
        <f t="shared" si="2"/>
        <v>-6.9799999999999995</v>
      </c>
      <c r="L8" s="18">
        <f t="shared" si="3"/>
        <v>-72.632674297606656</v>
      </c>
      <c r="M8" s="18">
        <f t="shared" si="4"/>
        <v>61.558579268268559</v>
      </c>
      <c r="N8" s="18">
        <f t="shared" si="5"/>
        <v>149.76656880204069</v>
      </c>
    </row>
    <row r="9" spans="1:15">
      <c r="A9" s="2">
        <v>6</v>
      </c>
      <c r="B9" s="2" t="s">
        <v>8</v>
      </c>
      <c r="C9" s="2">
        <v>270</v>
      </c>
      <c r="D9" s="2">
        <v>2.37</v>
      </c>
      <c r="E9" s="12">
        <v>80</v>
      </c>
      <c r="F9" s="13">
        <f t="shared" si="0"/>
        <v>113.92405063291139</v>
      </c>
      <c r="G9" s="2">
        <v>300</v>
      </c>
      <c r="H9" s="2">
        <v>2.74</v>
      </c>
      <c r="I9" s="2">
        <v>120</v>
      </c>
      <c r="J9" s="13">
        <f t="shared" si="1"/>
        <v>109.4890510948905</v>
      </c>
      <c r="K9" s="5">
        <f t="shared" si="2"/>
        <v>0.37000000000000011</v>
      </c>
      <c r="L9" s="18">
        <f t="shared" si="3"/>
        <v>15.611814345991565</v>
      </c>
      <c r="M9" s="18">
        <f t="shared" si="4"/>
        <v>-4.4349995380208895</v>
      </c>
      <c r="N9" s="18">
        <f t="shared" si="5"/>
        <v>-3.8929440389294481</v>
      </c>
    </row>
    <row r="10" spans="1:15">
      <c r="A10" s="2">
        <v>7</v>
      </c>
      <c r="B10" s="2" t="s">
        <v>9</v>
      </c>
      <c r="C10" s="2">
        <v>285</v>
      </c>
      <c r="D10" s="2">
        <v>5.36</v>
      </c>
      <c r="E10" s="12">
        <v>180</v>
      </c>
      <c r="F10" s="13">
        <f t="shared" si="0"/>
        <v>53.17164179104477</v>
      </c>
      <c r="G10" s="2"/>
      <c r="H10" s="2"/>
      <c r="I10" s="2"/>
      <c r="J10" s="2"/>
      <c r="K10" s="5"/>
      <c r="L10" s="5"/>
      <c r="M10" s="5"/>
      <c r="N10" s="5"/>
    </row>
    <row r="11" spans="1:15">
      <c r="A11" s="2">
        <v>8</v>
      </c>
      <c r="B11" s="2" t="s">
        <v>10</v>
      </c>
      <c r="C11" s="2">
        <v>240</v>
      </c>
      <c r="D11" s="2">
        <v>2.68</v>
      </c>
      <c r="E11" s="12">
        <v>90</v>
      </c>
      <c r="F11" s="13">
        <f t="shared" si="0"/>
        <v>89.552238805970148</v>
      </c>
      <c r="G11" s="2"/>
      <c r="H11" s="2"/>
      <c r="I11" s="2"/>
      <c r="J11" s="2"/>
      <c r="K11" s="5"/>
      <c r="L11" s="5"/>
      <c r="M11" s="5"/>
      <c r="N11" s="5"/>
    </row>
    <row r="12" spans="1:15">
      <c r="A12" s="2">
        <v>9</v>
      </c>
      <c r="B12" s="2" t="s">
        <v>11</v>
      </c>
      <c r="C12" s="2">
        <v>360</v>
      </c>
      <c r="D12" s="2">
        <v>8.01</v>
      </c>
      <c r="E12" s="12">
        <v>270</v>
      </c>
      <c r="F12" s="13">
        <f t="shared" si="0"/>
        <v>44.943820224719104</v>
      </c>
      <c r="G12" s="2"/>
      <c r="H12" s="2"/>
      <c r="I12" s="2"/>
      <c r="J12" s="2"/>
      <c r="K12" s="5"/>
      <c r="L12" s="5"/>
      <c r="M12" s="5"/>
      <c r="N12" s="5"/>
    </row>
    <row r="13" spans="1:15">
      <c r="A13" s="2">
        <v>10</v>
      </c>
      <c r="B13" s="2" t="s">
        <v>12</v>
      </c>
      <c r="C13" s="2">
        <v>330</v>
      </c>
      <c r="D13" s="2">
        <v>2.73</v>
      </c>
      <c r="E13" s="12">
        <v>90</v>
      </c>
      <c r="F13" s="13">
        <f t="shared" si="0"/>
        <v>120.87912087912088</v>
      </c>
      <c r="G13" s="2"/>
      <c r="H13" s="2"/>
      <c r="I13" s="2"/>
      <c r="J13" s="2"/>
      <c r="K13" s="5"/>
      <c r="L13" s="5"/>
      <c r="M13" s="5"/>
      <c r="N13" s="5"/>
    </row>
    <row r="14" spans="1:15">
      <c r="A14" s="2">
        <v>11</v>
      </c>
      <c r="B14" s="2" t="s">
        <v>13</v>
      </c>
      <c r="C14" s="2">
        <v>195</v>
      </c>
      <c r="D14" s="2">
        <v>2.76</v>
      </c>
      <c r="E14" s="12">
        <v>90</v>
      </c>
      <c r="F14" s="13">
        <f t="shared" si="0"/>
        <v>70.652173913043484</v>
      </c>
      <c r="G14" s="2"/>
      <c r="H14" s="2"/>
      <c r="I14" s="2"/>
      <c r="J14" s="2"/>
      <c r="K14" s="5"/>
      <c r="L14" s="5"/>
      <c r="M14" s="5"/>
      <c r="N14" s="5"/>
    </row>
    <row r="15" spans="1:15">
      <c r="A15" s="2">
        <v>12</v>
      </c>
      <c r="B15" s="2" t="s">
        <v>14</v>
      </c>
      <c r="C15" s="2">
        <v>285</v>
      </c>
      <c r="D15" s="2">
        <v>5.52</v>
      </c>
      <c r="E15" s="12">
        <v>180</v>
      </c>
      <c r="F15" s="13">
        <f t="shared" si="0"/>
        <v>51.630434782608702</v>
      </c>
      <c r="G15" s="2"/>
      <c r="H15" s="2"/>
      <c r="I15" s="2"/>
      <c r="J15" s="2"/>
      <c r="K15" s="5"/>
      <c r="L15" s="5"/>
      <c r="M15" s="5"/>
      <c r="N15" s="5"/>
    </row>
    <row r="16" spans="1:15">
      <c r="A16" s="32"/>
      <c r="B16" s="6" t="s">
        <v>32</v>
      </c>
      <c r="C16" s="44">
        <f>SUM(C4:C9)</f>
        <v>2835</v>
      </c>
      <c r="D16" s="44">
        <f t="shared" ref="D16:J16" si="6">SUM(D4:D9)</f>
        <v>36.919999999999995</v>
      </c>
      <c r="E16" s="44">
        <f t="shared" si="6"/>
        <v>1340</v>
      </c>
      <c r="F16" s="44">
        <f t="shared" si="6"/>
        <v>510.08042895712254</v>
      </c>
      <c r="G16" s="44">
        <f t="shared" si="6"/>
        <v>1710</v>
      </c>
      <c r="H16" s="44">
        <f t="shared" si="6"/>
        <v>23.049999999999997</v>
      </c>
      <c r="I16" s="44">
        <f t="shared" si="6"/>
        <v>853</v>
      </c>
      <c r="J16" s="44">
        <f t="shared" si="6"/>
        <v>498.64771600231029</v>
      </c>
      <c r="K16" s="57">
        <f>H16-D16</f>
        <v>-13.869999999999997</v>
      </c>
      <c r="L16" s="59">
        <f>K16/D16</f>
        <v>-0.37567713976164679</v>
      </c>
      <c r="M16" s="57">
        <f>J16-F16</f>
        <v>-11.432712954812246</v>
      </c>
      <c r="N16" s="59">
        <f>M16/F16</f>
        <v>-2.2413549522350487E-2</v>
      </c>
    </row>
    <row r="17" spans="1:16">
      <c r="A17" s="33"/>
      <c r="B17" s="6" t="s">
        <v>33</v>
      </c>
      <c r="C17" s="45">
        <f>AVERAGE(C4:C9)</f>
        <v>472.5</v>
      </c>
      <c r="D17" s="45">
        <f t="shared" ref="D17:J17" si="7">AVERAGE(D4:D9)</f>
        <v>6.1533333333333324</v>
      </c>
      <c r="E17" s="45">
        <f t="shared" si="7"/>
        <v>223.33333333333334</v>
      </c>
      <c r="F17" s="45">
        <f t="shared" si="7"/>
        <v>85.013404826187084</v>
      </c>
      <c r="G17" s="45">
        <f t="shared" si="7"/>
        <v>285</v>
      </c>
      <c r="H17" s="45">
        <f t="shared" si="7"/>
        <v>3.8416666666666663</v>
      </c>
      <c r="I17" s="45">
        <f t="shared" si="7"/>
        <v>142.16666666666666</v>
      </c>
      <c r="J17" s="45">
        <f t="shared" si="7"/>
        <v>83.10795266705172</v>
      </c>
      <c r="K17" s="57">
        <f t="shared" ref="K17:K19" si="8">H17-D17</f>
        <v>-2.3116666666666661</v>
      </c>
      <c r="L17" s="59">
        <f t="shared" ref="L17:L19" si="9">K17/D17</f>
        <v>-0.37567713976164674</v>
      </c>
      <c r="M17" s="57">
        <f t="shared" ref="M17:M19" si="10">J17-F17</f>
        <v>-1.9054521591353648</v>
      </c>
      <c r="N17" s="59">
        <f t="shared" ref="N17:N19" si="11">M17/F17</f>
        <v>-2.2413549522350376E-2</v>
      </c>
    </row>
    <row r="18" spans="1:16">
      <c r="A18" s="33"/>
      <c r="B18" s="7" t="s">
        <v>34</v>
      </c>
      <c r="C18" s="46">
        <f>SUM(C4:C15)</f>
        <v>4530</v>
      </c>
      <c r="D18" s="46">
        <f t="shared" ref="D18:J18" si="12">SUM(D4:D15)</f>
        <v>63.97999999999999</v>
      </c>
      <c r="E18" s="46">
        <f t="shared" si="12"/>
        <v>2240</v>
      </c>
      <c r="F18" s="46">
        <f t="shared" si="12"/>
        <v>940.9098593536296</v>
      </c>
      <c r="G18" s="46">
        <f t="shared" si="12"/>
        <v>1710</v>
      </c>
      <c r="H18" s="46">
        <f t="shared" si="12"/>
        <v>23.049999999999997</v>
      </c>
      <c r="I18" s="46">
        <f t="shared" si="12"/>
        <v>853</v>
      </c>
      <c r="J18" s="46">
        <f t="shared" si="12"/>
        <v>498.64771600231029</v>
      </c>
      <c r="K18" s="58">
        <f t="shared" si="8"/>
        <v>-40.929999999999993</v>
      </c>
      <c r="L18" s="60">
        <f t="shared" si="9"/>
        <v>-0.63973116598937163</v>
      </c>
      <c r="M18" s="58">
        <f t="shared" si="10"/>
        <v>-442.26214335131931</v>
      </c>
      <c r="N18" s="59">
        <f t="shared" si="11"/>
        <v>-0.47003667668562543</v>
      </c>
    </row>
    <row r="19" spans="1:16">
      <c r="A19" s="34"/>
      <c r="B19" s="7" t="s">
        <v>35</v>
      </c>
      <c r="C19" s="47">
        <f>AVERAGE(C4:C15)</f>
        <v>377.5</v>
      </c>
      <c r="D19" s="47">
        <f t="shared" ref="D19:J19" si="13">AVERAGE(D4:D15)</f>
        <v>5.3316666666666661</v>
      </c>
      <c r="E19" s="47">
        <f t="shared" si="13"/>
        <v>186.66666666666666</v>
      </c>
      <c r="F19" s="47">
        <f t="shared" si="13"/>
        <v>78.4091549461358</v>
      </c>
      <c r="G19" s="47">
        <f t="shared" si="13"/>
        <v>285</v>
      </c>
      <c r="H19" s="47">
        <f t="shared" si="13"/>
        <v>3.8416666666666663</v>
      </c>
      <c r="I19" s="47">
        <f t="shared" si="13"/>
        <v>142.16666666666666</v>
      </c>
      <c r="J19" s="47">
        <f t="shared" si="13"/>
        <v>83.10795266705172</v>
      </c>
      <c r="K19" s="58">
        <f t="shared" si="8"/>
        <v>-1.4899999999999998</v>
      </c>
      <c r="L19" s="60">
        <f t="shared" si="9"/>
        <v>-0.27946233197874332</v>
      </c>
      <c r="M19" s="58">
        <f t="shared" si="10"/>
        <v>4.6987977209159197</v>
      </c>
      <c r="N19" s="59">
        <f t="shared" si="11"/>
        <v>5.9926646628749164E-2</v>
      </c>
    </row>
    <row r="21" spans="1:16">
      <c r="B21" s="42" t="s">
        <v>28</v>
      </c>
      <c r="C21" s="42"/>
    </row>
    <row r="22" spans="1:16">
      <c r="B22" s="38" t="s">
        <v>41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4"/>
      <c r="P22" s="54"/>
    </row>
    <row r="23" spans="1:16">
      <c r="B23" s="31" t="s">
        <v>42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54"/>
    </row>
    <row r="24" spans="1:16">
      <c r="B24" s="31" t="s">
        <v>43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4"/>
    </row>
  </sheetData>
  <mergeCells count="12">
    <mergeCell ref="A1:L1"/>
    <mergeCell ref="M1:N1"/>
    <mergeCell ref="A2:A3"/>
    <mergeCell ref="B2:B3"/>
    <mergeCell ref="C2:F2"/>
    <mergeCell ref="G2:J2"/>
    <mergeCell ref="K2:N2"/>
    <mergeCell ref="A16:A19"/>
    <mergeCell ref="B21:C21"/>
    <mergeCell ref="B22:N22"/>
    <mergeCell ref="B24:N24"/>
    <mergeCell ref="B23:N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5E6E-7684-4239-9AE3-B616A5093305}">
  <dimension ref="A1:AB59"/>
  <sheetViews>
    <sheetView tabSelected="1" topLeftCell="A49" workbookViewId="0">
      <selection activeCell="E67" sqref="E67"/>
    </sheetView>
  </sheetViews>
  <sheetFormatPr defaultRowHeight="14.4"/>
  <cols>
    <col min="1" max="1" width="27.109375" bestFit="1" customWidth="1"/>
    <col min="2" max="2" width="9.5546875" bestFit="1" customWidth="1"/>
    <col min="3" max="3" width="10.44140625" bestFit="1" customWidth="1"/>
    <col min="4" max="4" width="9.5546875" bestFit="1" customWidth="1"/>
    <col min="5" max="6" width="16.109375" bestFit="1" customWidth="1"/>
    <col min="9" max="9" width="27.109375" bestFit="1" customWidth="1"/>
    <col min="11" max="11" width="10.44140625" bestFit="1" customWidth="1"/>
    <col min="13" max="14" width="16.109375" bestFit="1" customWidth="1"/>
    <col min="17" max="17" width="27.109375" bestFit="1" customWidth="1"/>
    <col min="19" max="19" width="10.44140625" bestFit="1" customWidth="1"/>
    <col min="20" max="20" width="9.5546875" bestFit="1" customWidth="1"/>
    <col min="21" max="22" width="16.109375" bestFit="1" customWidth="1"/>
  </cols>
  <sheetData>
    <row r="1" spans="1:22" ht="39.6" customHeight="1">
      <c r="A1" s="66" t="s">
        <v>31</v>
      </c>
      <c r="B1" s="29"/>
      <c r="C1" s="29"/>
      <c r="D1" s="29"/>
      <c r="E1" s="29"/>
      <c r="F1" s="29"/>
      <c r="I1" s="66" t="s">
        <v>31</v>
      </c>
      <c r="J1" s="29"/>
      <c r="K1" s="29"/>
      <c r="L1" s="29"/>
      <c r="M1" s="29"/>
      <c r="N1" s="29"/>
      <c r="Q1" s="66" t="s">
        <v>31</v>
      </c>
      <c r="R1" s="29"/>
      <c r="S1" s="29"/>
      <c r="T1" s="29"/>
      <c r="U1" s="29"/>
      <c r="V1" s="29"/>
    </row>
    <row r="2" spans="1:22" ht="23.4">
      <c r="A2" s="68" t="s">
        <v>1</v>
      </c>
      <c r="B2" s="64" t="s">
        <v>30</v>
      </c>
      <c r="C2" s="63"/>
      <c r="D2" s="63"/>
      <c r="E2" s="63"/>
      <c r="F2" s="63"/>
      <c r="I2" s="71" t="s">
        <v>1</v>
      </c>
      <c r="J2" s="69" t="s">
        <v>47</v>
      </c>
      <c r="K2" s="30"/>
      <c r="L2" s="30"/>
      <c r="M2" s="30"/>
      <c r="N2" s="30"/>
      <c r="Q2" s="71" t="s">
        <v>1</v>
      </c>
      <c r="R2" s="69" t="s">
        <v>48</v>
      </c>
      <c r="S2" s="30"/>
      <c r="T2" s="30"/>
      <c r="U2" s="30"/>
      <c r="V2" s="30"/>
    </row>
    <row r="3" spans="1:22" ht="23.4">
      <c r="A3" s="67"/>
      <c r="B3" s="65" t="s">
        <v>16</v>
      </c>
      <c r="C3" s="62" t="s">
        <v>15</v>
      </c>
      <c r="D3" s="62" t="s">
        <v>17</v>
      </c>
      <c r="E3" s="62" t="s">
        <v>29</v>
      </c>
      <c r="F3" s="62" t="s">
        <v>18</v>
      </c>
      <c r="I3" s="72"/>
      <c r="J3" s="70" t="s">
        <v>16</v>
      </c>
      <c r="K3" s="8" t="s">
        <v>15</v>
      </c>
      <c r="L3" s="8" t="s">
        <v>17</v>
      </c>
      <c r="M3" s="8" t="s">
        <v>29</v>
      </c>
      <c r="N3" s="8" t="s">
        <v>18</v>
      </c>
      <c r="Q3" s="11"/>
      <c r="R3" s="70" t="s">
        <v>16</v>
      </c>
      <c r="S3" s="8" t="s">
        <v>15</v>
      </c>
      <c r="T3" s="8" t="s">
        <v>17</v>
      </c>
      <c r="U3" s="8" t="s">
        <v>29</v>
      </c>
      <c r="V3" s="8" t="s">
        <v>18</v>
      </c>
    </row>
    <row r="4" spans="1:22" ht="23.4">
      <c r="A4" s="26" t="s">
        <v>3</v>
      </c>
      <c r="B4" s="13">
        <f>J4+R4</f>
        <v>82.472411349665492</v>
      </c>
      <c r="C4" s="13">
        <f>B4-(B4*0.5/100)</f>
        <v>82.060049292917171</v>
      </c>
      <c r="D4" s="13">
        <f>L4+T4</f>
        <v>111.47977301984226</v>
      </c>
      <c r="E4" s="13">
        <f>D4-B4</f>
        <v>29.007361670176763</v>
      </c>
      <c r="F4" s="20" t="str">
        <f>IF(D4&lt;=C4,"บรรลุผล","ไม่บรรลุผล")</f>
        <v>ไม่บรรลุผล</v>
      </c>
      <c r="I4" s="26" t="s">
        <v>3</v>
      </c>
      <c r="J4" s="13">
        <v>5.3610282407303558</v>
      </c>
      <c r="K4" s="13">
        <f>J4-(J4*0.5/100)</f>
        <v>5.3342230995267039</v>
      </c>
      <c r="L4" s="13">
        <v>6.2166151251054256</v>
      </c>
      <c r="M4" s="13">
        <f>L4-J4</f>
        <v>0.8555868843750698</v>
      </c>
      <c r="N4" s="20" t="str">
        <f>IF(L4&lt;=K4,"บรรลุผล","ไม่บรรลุผล")</f>
        <v>ไม่บรรลุผล</v>
      </c>
      <c r="Q4" s="26" t="s">
        <v>3</v>
      </c>
      <c r="R4" s="13">
        <v>77.111383108935129</v>
      </c>
      <c r="S4" s="13">
        <f>R4-(R4*0.5/100)</f>
        <v>76.725826193390461</v>
      </c>
      <c r="T4" s="13">
        <v>105.26315789473684</v>
      </c>
      <c r="U4" s="13">
        <f>T4-R4</f>
        <v>28.151774785801706</v>
      </c>
      <c r="V4" s="20" t="str">
        <f>IF(T4&lt;=S4,"บรรลุผล","ไม่บรรลุผล")</f>
        <v>ไม่บรรลุผล</v>
      </c>
    </row>
    <row r="5" spans="1:22" ht="23.4">
      <c r="A5" s="2" t="s">
        <v>4</v>
      </c>
      <c r="B5" s="13">
        <f>J5+R5</f>
        <v>96.232046665336611</v>
      </c>
      <c r="C5" s="13">
        <f t="shared" ref="C5:C15" si="0">B5-(B5*0.5/100)</f>
        <v>95.750886432009935</v>
      </c>
      <c r="D5" s="13">
        <f>L5+T5</f>
        <v>55.482939704240401</v>
      </c>
      <c r="E5" s="13">
        <f t="shared" ref="E5:E9" si="1">D5-B5</f>
        <v>-40.74910696109621</v>
      </c>
      <c r="F5" s="19" t="str">
        <f t="shared" ref="F5:F9" si="2">IF(D5&lt;=C5,"บรรลุผล","ไม่บรรลุผล")</f>
        <v>บรรลุผล</v>
      </c>
      <c r="I5" s="2" t="s">
        <v>4</v>
      </c>
      <c r="J5" s="13">
        <v>8.6031806859551647</v>
      </c>
      <c r="K5" s="13">
        <f t="shared" ref="K5:K15" si="3">J5-(J5*0.5/100)</f>
        <v>8.5601647825253888</v>
      </c>
      <c r="L5" s="13">
        <v>7.0135519491383631</v>
      </c>
      <c r="M5" s="13">
        <f t="shared" ref="M5:M9" si="4">L5-J5</f>
        <v>-1.5896287368168016</v>
      </c>
      <c r="N5" s="19" t="str">
        <f t="shared" ref="N5:N9" si="5">IF(L5&lt;=K5,"บรรลุผล","ไม่บรรลุผล")</f>
        <v>บรรลุผล</v>
      </c>
      <c r="Q5" s="2" t="s">
        <v>4</v>
      </c>
      <c r="R5" s="13">
        <v>87.628865979381445</v>
      </c>
      <c r="S5" s="13">
        <f t="shared" ref="S5:S15" si="6">R5-(R5*0.5/100)</f>
        <v>87.190721649484544</v>
      </c>
      <c r="T5" s="13">
        <v>48.469387755102041</v>
      </c>
      <c r="U5" s="13">
        <f t="shared" ref="U5:U9" si="7">T5-R5</f>
        <v>-39.159478224279404</v>
      </c>
      <c r="V5" s="19" t="str">
        <f t="shared" ref="V5:V9" si="8">IF(T5&lt;=S5,"บรรลุผล","ไม่บรรลุผล")</f>
        <v>บรรลุผล</v>
      </c>
    </row>
    <row r="6" spans="1:22" ht="23.4">
      <c r="A6" s="2" t="s">
        <v>5</v>
      </c>
      <c r="B6" s="13">
        <f>J6+R6</f>
        <v>118.00793141609137</v>
      </c>
      <c r="C6" s="13">
        <f t="shared" si="0"/>
        <v>117.41789175901091</v>
      </c>
      <c r="D6" s="13">
        <f>L6+T6</f>
        <v>59.398184867902124</v>
      </c>
      <c r="E6" s="13">
        <f t="shared" si="1"/>
        <v>-58.609746548189243</v>
      </c>
      <c r="F6" s="19" t="str">
        <f t="shared" si="2"/>
        <v>บรรลุผล</v>
      </c>
      <c r="I6" s="2" t="s">
        <v>5</v>
      </c>
      <c r="J6" s="13">
        <v>6.4619431577743462</v>
      </c>
      <c r="K6" s="13">
        <f t="shared" si="3"/>
        <v>6.4296334419854748</v>
      </c>
      <c r="L6" s="13">
        <v>6.3678818375991018</v>
      </c>
      <c r="M6" s="13">
        <f t="shared" si="4"/>
        <v>-9.4061320175244489E-2</v>
      </c>
      <c r="N6" s="19" t="str">
        <f t="shared" si="5"/>
        <v>บรรลุผล</v>
      </c>
      <c r="Q6" s="2" t="s">
        <v>5</v>
      </c>
      <c r="R6" s="13">
        <v>111.54598825831702</v>
      </c>
      <c r="S6" s="13">
        <f t="shared" si="6"/>
        <v>110.98825831702544</v>
      </c>
      <c r="T6" s="13">
        <v>53.030303030303024</v>
      </c>
      <c r="U6" s="13">
        <f t="shared" si="7"/>
        <v>-58.515685228014</v>
      </c>
      <c r="V6" s="19" t="str">
        <f t="shared" si="8"/>
        <v>บรรลุผล</v>
      </c>
    </row>
    <row r="7" spans="1:22" ht="23.4">
      <c r="A7" s="2" t="s">
        <v>6</v>
      </c>
      <c r="B7" s="13">
        <f>J7+R7</f>
        <v>86.761238049809549</v>
      </c>
      <c r="C7" s="13">
        <f t="shared" si="0"/>
        <v>86.327431859560505</v>
      </c>
      <c r="D7" s="13">
        <f>L7+T7</f>
        <v>87.28918658583359</v>
      </c>
      <c r="E7" s="13">
        <f t="shared" si="1"/>
        <v>0.52794853602404146</v>
      </c>
      <c r="F7" s="20" t="str">
        <f t="shared" si="2"/>
        <v>ไม่บรรลุผล</v>
      </c>
      <c r="I7" s="2" t="s">
        <v>6</v>
      </c>
      <c r="J7" s="13">
        <v>7.9941147621383024</v>
      </c>
      <c r="K7" s="13">
        <f t="shared" si="3"/>
        <v>7.9541441883276107</v>
      </c>
      <c r="L7" s="13">
        <v>7.5549673167305924</v>
      </c>
      <c r="M7" s="13">
        <f t="shared" si="4"/>
        <v>-0.43914744540771</v>
      </c>
      <c r="N7" s="19" t="str">
        <f t="shared" si="5"/>
        <v>บรรลุผล</v>
      </c>
      <c r="Q7" s="2" t="s">
        <v>6</v>
      </c>
      <c r="R7" s="13">
        <v>78.767123287671239</v>
      </c>
      <c r="S7" s="13">
        <f t="shared" si="6"/>
        <v>78.373287671232887</v>
      </c>
      <c r="T7" s="13">
        <v>79.734219269102994</v>
      </c>
      <c r="U7" s="13">
        <f t="shared" si="7"/>
        <v>0.96709598143175413</v>
      </c>
      <c r="V7" s="20" t="str">
        <f t="shared" si="8"/>
        <v>ไม่บรรลุผล</v>
      </c>
    </row>
    <row r="8" spans="1:22" ht="23.4">
      <c r="A8" s="2" t="s">
        <v>7</v>
      </c>
      <c r="B8" s="13">
        <f>J8+R8</f>
        <v>47.40730557078323</v>
      </c>
      <c r="C8" s="13">
        <f t="shared" si="0"/>
        <v>47.170269042929313</v>
      </c>
      <c r="D8" s="13">
        <f>L8+T8</f>
        <v>109.38195657608088</v>
      </c>
      <c r="E8" s="13">
        <f t="shared" si="1"/>
        <v>61.974651005297652</v>
      </c>
      <c r="F8" s="20" t="str">
        <f t="shared" si="2"/>
        <v>ไม่บรรลุผล</v>
      </c>
      <c r="I8" s="2" t="s">
        <v>7</v>
      </c>
      <c r="J8" s="13">
        <v>6.3042878808768785</v>
      </c>
      <c r="K8" s="13">
        <f t="shared" si="3"/>
        <v>6.272766441472494</v>
      </c>
      <c r="L8" s="13">
        <v>6.7203596179059755</v>
      </c>
      <c r="M8" s="13">
        <f t="shared" si="4"/>
        <v>0.41607173702909694</v>
      </c>
      <c r="N8" s="20" t="str">
        <f t="shared" si="5"/>
        <v>ไม่บรรลุผล</v>
      </c>
      <c r="Q8" s="2" t="s">
        <v>7</v>
      </c>
      <c r="R8" s="13">
        <v>41.103017689906352</v>
      </c>
      <c r="S8" s="13">
        <f t="shared" si="6"/>
        <v>40.897502601456821</v>
      </c>
      <c r="T8" s="13">
        <v>102.66159695817491</v>
      </c>
      <c r="U8" s="13">
        <f t="shared" si="7"/>
        <v>61.558579268268559</v>
      </c>
      <c r="V8" s="20" t="str">
        <f t="shared" si="8"/>
        <v>ไม่บรรลุผล</v>
      </c>
    </row>
    <row r="9" spans="1:22" ht="23.4">
      <c r="A9" s="2" t="s">
        <v>8</v>
      </c>
      <c r="B9" s="13">
        <f>J9+R9</f>
        <v>120.19604342631284</v>
      </c>
      <c r="C9" s="13">
        <f t="shared" si="0"/>
        <v>119.59506320918128</v>
      </c>
      <c r="D9" s="13">
        <f>L9+T9</f>
        <v>115.05602559044677</v>
      </c>
      <c r="E9" s="13">
        <f t="shared" si="1"/>
        <v>-5.1400178358660753</v>
      </c>
      <c r="F9" s="19" t="str">
        <f t="shared" si="2"/>
        <v>บรรลุผล</v>
      </c>
      <c r="I9" s="2" t="s">
        <v>8</v>
      </c>
      <c r="J9" s="13">
        <v>6.2719927934014583</v>
      </c>
      <c r="K9" s="13">
        <f t="shared" si="3"/>
        <v>6.2406328294344506</v>
      </c>
      <c r="L9" s="13">
        <v>5.5669744955562628</v>
      </c>
      <c r="M9" s="13">
        <f t="shared" si="4"/>
        <v>-0.70501829784519554</v>
      </c>
      <c r="N9" s="19" t="str">
        <f t="shared" si="5"/>
        <v>บรรลุผล</v>
      </c>
      <c r="Q9" s="2" t="s">
        <v>8</v>
      </c>
      <c r="R9" s="13">
        <v>113.92405063291139</v>
      </c>
      <c r="S9" s="13">
        <f t="shared" si="6"/>
        <v>113.35443037974683</v>
      </c>
      <c r="T9" s="13">
        <v>109.4890510948905</v>
      </c>
      <c r="U9" s="13">
        <f t="shared" si="7"/>
        <v>-4.4349995380208895</v>
      </c>
      <c r="V9" s="19" t="str">
        <f t="shared" si="8"/>
        <v>บรรลุผล</v>
      </c>
    </row>
    <row r="10" spans="1:22" ht="23.4">
      <c r="A10" s="2" t="s">
        <v>9</v>
      </c>
      <c r="B10" s="13">
        <f>J10+R10</f>
        <v>60.820299623188838</v>
      </c>
      <c r="C10" s="13">
        <f t="shared" si="0"/>
        <v>60.516198125072897</v>
      </c>
      <c r="D10" s="2"/>
      <c r="E10" s="2"/>
      <c r="F10" s="5"/>
      <c r="I10" s="2" t="s">
        <v>9</v>
      </c>
      <c r="J10" s="13">
        <v>7.6486578321440701</v>
      </c>
      <c r="K10" s="13">
        <f t="shared" si="3"/>
        <v>7.6104145429833494</v>
      </c>
      <c r="L10" s="2"/>
      <c r="M10" s="2"/>
      <c r="N10" s="5"/>
      <c r="Q10" s="2" t="s">
        <v>9</v>
      </c>
      <c r="R10" s="13">
        <v>53.17164179104477</v>
      </c>
      <c r="S10" s="13">
        <f t="shared" si="6"/>
        <v>52.905783582089548</v>
      </c>
      <c r="T10" s="13"/>
      <c r="U10" s="2"/>
      <c r="V10" s="5"/>
    </row>
    <row r="11" spans="1:22" ht="23.4">
      <c r="A11" s="2" t="s">
        <v>10</v>
      </c>
      <c r="B11" s="13">
        <f>J11+R11</f>
        <v>95.023188751375585</v>
      </c>
      <c r="C11" s="13">
        <f t="shared" si="0"/>
        <v>94.548072807618709</v>
      </c>
      <c r="D11" s="2"/>
      <c r="E11" s="2"/>
      <c r="F11" s="5"/>
      <c r="I11" s="2" t="s">
        <v>10</v>
      </c>
      <c r="J11" s="13">
        <v>5.4709499454054367</v>
      </c>
      <c r="K11" s="13">
        <f t="shared" si="3"/>
        <v>5.4435951956784097</v>
      </c>
      <c r="L11" s="2"/>
      <c r="M11" s="2"/>
      <c r="N11" s="5"/>
      <c r="Q11" s="2" t="s">
        <v>10</v>
      </c>
      <c r="R11" s="13">
        <v>89.552238805970148</v>
      </c>
      <c r="S11" s="13">
        <f t="shared" si="6"/>
        <v>89.104477611940297</v>
      </c>
      <c r="T11" s="13"/>
      <c r="U11" s="2"/>
      <c r="V11" s="5"/>
    </row>
    <row r="12" spans="1:22" ht="23.4">
      <c r="A12" s="2" t="s">
        <v>11</v>
      </c>
      <c r="B12" s="13">
        <f>J12+R12</f>
        <v>53.44250259954471</v>
      </c>
      <c r="C12" s="13">
        <f t="shared" si="0"/>
        <v>53.175290086546987</v>
      </c>
      <c r="D12" s="2"/>
      <c r="E12" s="2"/>
      <c r="F12" s="5"/>
      <c r="I12" s="2" t="s">
        <v>11</v>
      </c>
      <c r="J12" s="13">
        <v>8.4986823748256075</v>
      </c>
      <c r="K12" s="13">
        <f t="shared" si="3"/>
        <v>8.4561889629514795</v>
      </c>
      <c r="L12" s="2"/>
      <c r="M12" s="2"/>
      <c r="N12" s="5"/>
      <c r="Q12" s="2" t="s">
        <v>11</v>
      </c>
      <c r="R12" s="13">
        <v>44.943820224719104</v>
      </c>
      <c r="S12" s="13">
        <f t="shared" si="6"/>
        <v>44.719101123595507</v>
      </c>
      <c r="T12" s="13"/>
      <c r="U12" s="2"/>
      <c r="V12" s="5"/>
    </row>
    <row r="13" spans="1:22" ht="23.4">
      <c r="A13" s="2" t="s">
        <v>12</v>
      </c>
      <c r="B13" s="13">
        <f>J13+R13</f>
        <v>128.46313796353135</v>
      </c>
      <c r="C13" s="13">
        <f t="shared" si="0"/>
        <v>127.8208222737137</v>
      </c>
      <c r="D13" s="2"/>
      <c r="E13" s="2"/>
      <c r="F13" s="5"/>
      <c r="I13" s="2" t="s">
        <v>12</v>
      </c>
      <c r="J13" s="13">
        <v>7.5840170844104753</v>
      </c>
      <c r="K13" s="13">
        <f t="shared" si="3"/>
        <v>7.546096998988423</v>
      </c>
      <c r="L13" s="2"/>
      <c r="M13" s="2"/>
      <c r="N13" s="5"/>
      <c r="Q13" s="2" t="s">
        <v>12</v>
      </c>
      <c r="R13" s="13">
        <v>120.87912087912088</v>
      </c>
      <c r="S13" s="13">
        <f t="shared" si="6"/>
        <v>120.27472527472527</v>
      </c>
      <c r="T13" s="13"/>
      <c r="U13" s="2"/>
      <c r="V13" s="5"/>
    </row>
    <row r="14" spans="1:22" ht="23.4">
      <c r="A14" s="2" t="s">
        <v>13</v>
      </c>
      <c r="B14" s="13">
        <f>J14+R14</f>
        <v>74.977861435560598</v>
      </c>
      <c r="C14" s="13">
        <f t="shared" si="0"/>
        <v>74.602972128382788</v>
      </c>
      <c r="D14" s="2"/>
      <c r="E14" s="2"/>
      <c r="F14" s="5"/>
      <c r="I14" s="2" t="s">
        <v>13</v>
      </c>
      <c r="J14" s="13">
        <v>4.3256875225171125</v>
      </c>
      <c r="K14" s="13">
        <f t="shared" si="3"/>
        <v>4.3040590849045266</v>
      </c>
      <c r="L14" s="2"/>
      <c r="M14" s="2"/>
      <c r="N14" s="5"/>
      <c r="Q14" s="2" t="s">
        <v>13</v>
      </c>
      <c r="R14" s="13">
        <v>70.652173913043484</v>
      </c>
      <c r="S14" s="13">
        <f t="shared" si="6"/>
        <v>70.298913043478265</v>
      </c>
      <c r="T14" s="13"/>
      <c r="U14" s="2"/>
      <c r="V14" s="5"/>
    </row>
    <row r="15" spans="1:22" ht="23.4">
      <c r="A15" s="2" t="s">
        <v>14</v>
      </c>
      <c r="B15" s="13">
        <f>J15+R15</f>
        <v>59.115541165587423</v>
      </c>
      <c r="C15" s="13">
        <f t="shared" si="0"/>
        <v>58.819963459759485</v>
      </c>
      <c r="D15" s="2"/>
      <c r="E15" s="2"/>
      <c r="F15" s="5"/>
      <c r="I15" s="2" t="s">
        <v>14</v>
      </c>
      <c r="J15" s="13">
        <v>7.4851063829787234</v>
      </c>
      <c r="K15" s="13">
        <f t="shared" si="3"/>
        <v>7.4476808510638302</v>
      </c>
      <c r="L15" s="2"/>
      <c r="M15" s="2"/>
      <c r="N15" s="5"/>
      <c r="Q15" s="2" t="s">
        <v>14</v>
      </c>
      <c r="R15" s="13">
        <v>51.630434782608702</v>
      </c>
      <c r="S15" s="13">
        <f t="shared" si="6"/>
        <v>51.372282608695656</v>
      </c>
      <c r="T15" s="13"/>
      <c r="U15" s="2"/>
      <c r="V15" s="5"/>
    </row>
    <row r="16" spans="1:22" ht="23.4">
      <c r="A16" s="9" t="s">
        <v>44</v>
      </c>
      <c r="B16" s="25">
        <f>SUM(B4:B9)</f>
        <v>551.0769764779991</v>
      </c>
      <c r="C16" s="25">
        <f t="shared" ref="C16:E16" si="9">SUM(C4:C9)</f>
        <v>548.32159159560911</v>
      </c>
      <c r="D16" s="25">
        <f t="shared" si="9"/>
        <v>538.08806634434598</v>
      </c>
      <c r="E16" s="61">
        <f t="shared" si="9"/>
        <v>-12.988910133653071</v>
      </c>
      <c r="F16" s="19" t="s">
        <v>46</v>
      </c>
      <c r="I16" s="9" t="s">
        <v>45</v>
      </c>
      <c r="J16" s="24">
        <f>AVERAGE(J4:J9)</f>
        <v>6.8327579201460837</v>
      </c>
      <c r="K16" s="24">
        <f t="shared" ref="K16:M16" si="10">AVERAGE(K4:K9)</f>
        <v>6.7985941305453537</v>
      </c>
      <c r="L16" s="24">
        <f t="shared" si="10"/>
        <v>6.5733917236726187</v>
      </c>
      <c r="M16" s="24">
        <f t="shared" si="10"/>
        <v>-0.25936619647346415</v>
      </c>
      <c r="N16" s="19" t="s">
        <v>46</v>
      </c>
      <c r="Q16" s="9" t="s">
        <v>45</v>
      </c>
      <c r="R16" s="24">
        <f>AVERAGE(R4:R9)</f>
        <v>85.013404826187084</v>
      </c>
      <c r="S16" s="24">
        <f t="shared" ref="S16:U16" si="11">AVERAGE(S4:S9)</f>
        <v>84.588337802056159</v>
      </c>
      <c r="T16" s="24">
        <f t="shared" si="11"/>
        <v>83.10795266705172</v>
      </c>
      <c r="U16" s="24">
        <f t="shared" si="11"/>
        <v>-1.905452159135379</v>
      </c>
      <c r="V16" s="19" t="s">
        <v>46</v>
      </c>
    </row>
    <row r="17" spans="1:28" ht="23.4">
      <c r="A17" s="9" t="s">
        <v>45</v>
      </c>
      <c r="B17" s="24">
        <f>AVERAGE(B4:B9)</f>
        <v>91.846162746333178</v>
      </c>
      <c r="C17" s="24">
        <f t="shared" ref="C17:E17" si="12">AVERAGE(C4:C9)</f>
        <v>91.386931932601513</v>
      </c>
      <c r="D17" s="24">
        <f t="shared" si="12"/>
        <v>89.681344390724334</v>
      </c>
      <c r="E17" s="24">
        <f t="shared" si="12"/>
        <v>-2.1648183556088454</v>
      </c>
      <c r="F17" s="19" t="s">
        <v>46</v>
      </c>
      <c r="I17" s="1"/>
      <c r="Q17" s="1"/>
    </row>
    <row r="18" spans="1:28" ht="23.4">
      <c r="N18" s="21"/>
      <c r="O18" s="21"/>
      <c r="P18" s="21"/>
      <c r="Q18" s="27"/>
      <c r="R18" s="27"/>
      <c r="S18" s="27"/>
      <c r="T18" s="27"/>
      <c r="U18" s="27"/>
      <c r="V18" s="27"/>
    </row>
    <row r="19" spans="1:28" ht="23.4">
      <c r="N19" s="21"/>
      <c r="O19" s="21"/>
      <c r="P19" s="21"/>
      <c r="Q19" s="28"/>
      <c r="R19" s="28"/>
      <c r="S19" s="28"/>
      <c r="T19" s="28"/>
      <c r="U19" s="28"/>
      <c r="V19" s="28"/>
    </row>
    <row r="20" spans="1:28" ht="23.4">
      <c r="N20" s="21"/>
      <c r="O20" s="21"/>
      <c r="P20" s="21"/>
      <c r="Q20" s="28"/>
      <c r="R20" s="22"/>
      <c r="S20" s="22"/>
      <c r="T20" s="22"/>
      <c r="U20" s="22"/>
      <c r="V20" s="22"/>
    </row>
    <row r="21" spans="1:28" ht="23.4">
      <c r="N21" s="21"/>
      <c r="O21" s="21"/>
      <c r="P21" s="21"/>
      <c r="Q21" s="23"/>
      <c r="R21" s="23"/>
      <c r="S21" s="23"/>
      <c r="T21" s="23"/>
      <c r="U21" s="23"/>
      <c r="V21" s="21"/>
    </row>
    <row r="22" spans="1:28" ht="23.4">
      <c r="N22" s="21"/>
      <c r="O22" s="21"/>
      <c r="P22" s="21"/>
      <c r="Q22" s="23"/>
      <c r="R22" s="23"/>
      <c r="S22" s="23"/>
      <c r="T22" s="23"/>
      <c r="U22" s="23"/>
      <c r="V22" s="21"/>
    </row>
    <row r="23" spans="1:28" ht="23.4">
      <c r="N23" s="21"/>
      <c r="O23" s="21"/>
      <c r="P23" s="21"/>
      <c r="Q23" s="23"/>
      <c r="R23" s="23"/>
      <c r="S23" s="23"/>
      <c r="T23" s="23"/>
      <c r="U23" s="23"/>
      <c r="V23" s="21"/>
    </row>
    <row r="24" spans="1:28" ht="23.4">
      <c r="N24" s="21"/>
      <c r="O24" s="21"/>
      <c r="P24" s="21"/>
      <c r="Q24" s="23"/>
      <c r="R24" s="23"/>
      <c r="S24" s="23"/>
      <c r="T24" s="23"/>
      <c r="U24" s="23"/>
      <c r="V24" s="21"/>
    </row>
    <row r="25" spans="1:28" ht="23.4">
      <c r="N25" s="21"/>
      <c r="O25" s="21"/>
      <c r="P25" s="21"/>
      <c r="Q25" s="23"/>
      <c r="R25" s="23"/>
      <c r="S25" s="23"/>
      <c r="T25" s="23"/>
      <c r="U25" s="23"/>
      <c r="V25" s="21"/>
    </row>
    <row r="26" spans="1:28" ht="23.4">
      <c r="N26" s="21"/>
      <c r="O26" s="21"/>
      <c r="P26" s="21"/>
      <c r="Q26" s="23"/>
      <c r="R26" s="23"/>
      <c r="S26" s="23"/>
      <c r="T26" s="23"/>
      <c r="U26" s="23"/>
      <c r="V26" s="21"/>
    </row>
    <row r="27" spans="1:28" ht="23.4">
      <c r="N27" s="21"/>
      <c r="O27" s="21"/>
      <c r="P27" s="21"/>
      <c r="Q27" s="23"/>
      <c r="R27" s="23"/>
      <c r="S27" s="23"/>
      <c r="T27" s="23"/>
      <c r="U27" s="23"/>
      <c r="V27" s="21"/>
    </row>
    <row r="28" spans="1:28" ht="23.4">
      <c r="N28" s="21"/>
      <c r="O28" s="21"/>
      <c r="P28" s="21"/>
      <c r="Q28" s="23"/>
      <c r="R28" s="23"/>
      <c r="S28" s="23"/>
      <c r="T28" s="23"/>
      <c r="U28" s="23"/>
      <c r="V28" s="21"/>
    </row>
    <row r="29" spans="1:28" ht="23.4">
      <c r="N29" s="21"/>
      <c r="O29" s="21"/>
      <c r="P29" s="21"/>
      <c r="Q29" s="23"/>
      <c r="R29" s="23"/>
      <c r="S29" s="23"/>
      <c r="T29" s="23"/>
      <c r="U29" s="23"/>
      <c r="V29" s="21"/>
    </row>
    <row r="30" spans="1:28" ht="23.4">
      <c r="F30" s="54"/>
      <c r="N30" s="21"/>
      <c r="O30" s="21"/>
      <c r="P30" s="21"/>
      <c r="Q30" s="23"/>
      <c r="R30" s="23"/>
      <c r="S30" s="23"/>
      <c r="T30" s="23"/>
      <c r="U30" s="23"/>
      <c r="V30" s="21"/>
    </row>
    <row r="31" spans="1:28" ht="23.4">
      <c r="A31" s="73" t="s">
        <v>49</v>
      </c>
      <c r="B31" s="74"/>
      <c r="C31" s="74"/>
      <c r="D31" s="74"/>
      <c r="E31" s="74"/>
      <c r="F31" s="74"/>
      <c r="G31" s="76"/>
      <c r="H31" s="76"/>
      <c r="I31" s="74"/>
      <c r="J31" s="75"/>
      <c r="K31" s="75"/>
      <c r="L31" s="75"/>
      <c r="M31" s="75"/>
      <c r="N31" s="77"/>
      <c r="O31" s="77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</row>
    <row r="32" spans="1:28" ht="23.4">
      <c r="A32" s="78" t="s">
        <v>50</v>
      </c>
      <c r="B32" s="78"/>
      <c r="C32" s="78"/>
      <c r="D32" s="78"/>
      <c r="E32" s="78"/>
      <c r="F32" s="78"/>
      <c r="G32" s="78"/>
      <c r="H32" s="78"/>
      <c r="I32" s="78"/>
      <c r="J32" s="78"/>
      <c r="K32" s="75"/>
      <c r="L32" s="75"/>
      <c r="M32" s="75"/>
      <c r="N32" s="77"/>
      <c r="O32" s="77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 ht="23.4">
      <c r="A33" s="78" t="s">
        <v>51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5"/>
      <c r="M33" s="75"/>
      <c r="N33" s="77"/>
      <c r="O33" s="77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5" spans="1:28" ht="23.4">
      <c r="A35" s="79" t="s">
        <v>61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</row>
    <row r="36" spans="1:28" ht="20.399999999999999">
      <c r="A36" s="91" t="s">
        <v>52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</row>
    <row r="37" spans="1:28" ht="20.399999999999999">
      <c r="A37" s="82" t="s">
        <v>53</v>
      </c>
      <c r="B37" s="83"/>
      <c r="C37" s="84" t="s">
        <v>62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</row>
    <row r="38" spans="1:28" ht="20.399999999999999">
      <c r="A38" s="85" t="s">
        <v>54</v>
      </c>
      <c r="B38" s="85"/>
      <c r="C38" s="86" t="s">
        <v>63</v>
      </c>
      <c r="D38" s="86"/>
      <c r="E38" s="86"/>
      <c r="F38" s="86"/>
      <c r="G38" s="86"/>
      <c r="H38" s="86"/>
      <c r="I38" s="86"/>
      <c r="J38" s="86"/>
      <c r="K38" s="86"/>
      <c r="L38" s="86"/>
      <c r="M38" s="86"/>
    </row>
    <row r="39" spans="1:28" ht="20.399999999999999">
      <c r="A39" s="82" t="s">
        <v>55</v>
      </c>
      <c r="B39" s="83"/>
      <c r="C39" s="87" t="s">
        <v>64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</row>
    <row r="40" spans="1:28" ht="20.399999999999999">
      <c r="A40" s="81" t="s">
        <v>56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</row>
    <row r="41" spans="1:28" ht="20.399999999999999">
      <c r="A41" s="82" t="s">
        <v>53</v>
      </c>
      <c r="B41" s="83"/>
      <c r="C41" s="84" t="s">
        <v>65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</row>
    <row r="42" spans="1:28" ht="20.399999999999999">
      <c r="A42" s="85" t="s">
        <v>54</v>
      </c>
      <c r="B42" s="85"/>
      <c r="C42" s="86" t="s">
        <v>66</v>
      </c>
      <c r="D42" s="86"/>
      <c r="E42" s="86"/>
      <c r="F42" s="86"/>
      <c r="G42" s="86"/>
      <c r="H42" s="86"/>
      <c r="I42" s="86"/>
      <c r="J42" s="86"/>
      <c r="K42" s="86"/>
      <c r="L42" s="86"/>
      <c r="M42" s="86"/>
    </row>
    <row r="43" spans="1:28" ht="20.399999999999999">
      <c r="A43" s="82" t="s">
        <v>55</v>
      </c>
      <c r="B43" s="83"/>
      <c r="C43" s="87" t="s">
        <v>67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</row>
    <row r="44" spans="1:28" ht="20.399999999999999">
      <c r="A44" s="81" t="s">
        <v>57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</row>
    <row r="45" spans="1:28" ht="20.399999999999999">
      <c r="A45" s="82" t="s">
        <v>53</v>
      </c>
      <c r="B45" s="83"/>
      <c r="C45" s="86" t="s">
        <v>70</v>
      </c>
      <c r="D45" s="86"/>
      <c r="E45" s="86"/>
      <c r="F45" s="86"/>
      <c r="G45" s="86"/>
      <c r="H45" s="86"/>
      <c r="I45" s="86"/>
      <c r="J45" s="86"/>
      <c r="K45" s="86"/>
      <c r="L45" s="86"/>
      <c r="M45" s="86"/>
    </row>
    <row r="46" spans="1:28" ht="20.399999999999999">
      <c r="A46" s="89" t="s">
        <v>54</v>
      </c>
      <c r="B46" s="89"/>
      <c r="C46" s="86" t="s">
        <v>69</v>
      </c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7" spans="1:28" ht="20.399999999999999">
      <c r="A47" s="82" t="s">
        <v>55</v>
      </c>
      <c r="B47" s="83"/>
      <c r="C47" s="87" t="s">
        <v>68</v>
      </c>
      <c r="D47" s="87"/>
      <c r="E47" s="87"/>
      <c r="F47" s="87"/>
      <c r="G47" s="87"/>
      <c r="H47" s="87"/>
      <c r="I47" s="87"/>
      <c r="J47" s="87"/>
      <c r="K47" s="87"/>
      <c r="L47" s="87"/>
      <c r="M47" s="87"/>
    </row>
    <row r="48" spans="1:28" ht="20.399999999999999">
      <c r="A48" s="88" t="s">
        <v>58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</row>
    <row r="49" spans="1:13" ht="20.399999999999999">
      <c r="A49" s="82" t="s">
        <v>53</v>
      </c>
      <c r="B49" s="83"/>
      <c r="C49" s="84" t="s">
        <v>71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</row>
    <row r="50" spans="1:13" ht="20.399999999999999">
      <c r="A50" s="89" t="s">
        <v>54</v>
      </c>
      <c r="B50" s="89"/>
      <c r="C50" s="84" t="s">
        <v>72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</row>
    <row r="51" spans="1:13" ht="20.399999999999999">
      <c r="A51" s="82" t="s">
        <v>55</v>
      </c>
      <c r="B51" s="83"/>
      <c r="C51" s="87" t="s">
        <v>73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</row>
    <row r="52" spans="1:13" ht="20.399999999999999">
      <c r="A52" s="88" t="s">
        <v>59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</row>
    <row r="53" spans="1:13" ht="20.399999999999999">
      <c r="A53" s="82" t="s">
        <v>53</v>
      </c>
      <c r="B53" s="83"/>
      <c r="C53" s="87" t="s">
        <v>74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</row>
    <row r="54" spans="1:13" ht="20.399999999999999">
      <c r="A54" s="89" t="s">
        <v>54</v>
      </c>
      <c r="B54" s="89"/>
      <c r="C54" s="84" t="s">
        <v>75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</row>
    <row r="55" spans="1:13" ht="20.399999999999999">
      <c r="A55" s="82" t="s">
        <v>55</v>
      </c>
      <c r="B55" s="83"/>
      <c r="C55" s="87" t="s">
        <v>76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</row>
    <row r="56" spans="1:13" ht="20.399999999999999">
      <c r="A56" s="81" t="s">
        <v>60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</row>
    <row r="57" spans="1:13" ht="20.399999999999999">
      <c r="A57" s="82" t="s">
        <v>53</v>
      </c>
      <c r="B57" s="83"/>
      <c r="C57" s="90" t="s">
        <v>77</v>
      </c>
      <c r="D57" s="90"/>
      <c r="E57" s="90"/>
      <c r="F57" s="90"/>
      <c r="G57" s="90"/>
      <c r="H57" s="90"/>
      <c r="I57" s="90"/>
      <c r="J57" s="90"/>
      <c r="K57" s="90"/>
      <c r="L57" s="90"/>
      <c r="M57" s="90"/>
    </row>
    <row r="58" spans="1:13" ht="20.399999999999999">
      <c r="A58" s="89" t="s">
        <v>54</v>
      </c>
      <c r="B58" s="89"/>
      <c r="C58" s="86" t="s">
        <v>78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</row>
    <row r="59" spans="1:13" ht="20.399999999999999">
      <c r="A59" s="82" t="s">
        <v>55</v>
      </c>
      <c r="B59" s="83"/>
      <c r="C59" s="90" t="s">
        <v>79</v>
      </c>
      <c r="D59" s="90"/>
      <c r="E59" s="90"/>
      <c r="F59" s="90"/>
      <c r="G59" s="90"/>
      <c r="H59" s="90"/>
      <c r="I59" s="90"/>
      <c r="J59" s="90"/>
      <c r="K59" s="90"/>
      <c r="L59" s="90"/>
      <c r="M59" s="90"/>
    </row>
  </sheetData>
  <mergeCells count="46">
    <mergeCell ref="C59:M59"/>
    <mergeCell ref="C55:M55"/>
    <mergeCell ref="A56:M56"/>
    <mergeCell ref="C57:M57"/>
    <mergeCell ref="A58:B58"/>
    <mergeCell ref="C58:M58"/>
    <mergeCell ref="C51:M51"/>
    <mergeCell ref="A52:M52"/>
    <mergeCell ref="C53:M53"/>
    <mergeCell ref="A54:B54"/>
    <mergeCell ref="C54:M54"/>
    <mergeCell ref="C47:M47"/>
    <mergeCell ref="A48:M48"/>
    <mergeCell ref="C49:M49"/>
    <mergeCell ref="A50:B50"/>
    <mergeCell ref="C50:M50"/>
    <mergeCell ref="C43:M43"/>
    <mergeCell ref="A44:M44"/>
    <mergeCell ref="C45:M45"/>
    <mergeCell ref="A46:B46"/>
    <mergeCell ref="C46:M46"/>
    <mergeCell ref="C39:M39"/>
    <mergeCell ref="A40:M40"/>
    <mergeCell ref="C41:M41"/>
    <mergeCell ref="A42:B42"/>
    <mergeCell ref="C42:M42"/>
    <mergeCell ref="A35:M35"/>
    <mergeCell ref="A36:M36"/>
    <mergeCell ref="C37:M37"/>
    <mergeCell ref="A38:B38"/>
    <mergeCell ref="C38:M38"/>
    <mergeCell ref="G31:H31"/>
    <mergeCell ref="N31:O31"/>
    <mergeCell ref="N32:O32"/>
    <mergeCell ref="N33:O33"/>
    <mergeCell ref="A32:J32"/>
    <mergeCell ref="A33:K33"/>
    <mergeCell ref="A1:F1"/>
    <mergeCell ref="I1:N1"/>
    <mergeCell ref="J2:N2"/>
    <mergeCell ref="B2:F2"/>
    <mergeCell ref="Q18:V18"/>
    <mergeCell ref="Q19:Q20"/>
    <mergeCell ref="R19:V19"/>
    <mergeCell ref="Q1:V1"/>
    <mergeCell ref="R2:V2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ดีเซล</vt:lpstr>
      <vt:lpstr>เบนซิน</vt:lpstr>
      <vt:lpstr>วิเคราะห์-เป้าหมาย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Agro-biz CMU</dc:creator>
  <cp:lastModifiedBy>Agro-biz CMU</cp:lastModifiedBy>
  <cp:lastPrinted>2026-07-15T08:24:27Z</cp:lastPrinted>
  <dcterms:created xsi:type="dcterms:W3CDTF">2026-03-04T07:26:41Z</dcterms:created>
  <dcterms:modified xsi:type="dcterms:W3CDTF">2026-07-20T14:23:41Z</dcterms:modified>
</cp:coreProperties>
</file>